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6FB51ACA-4BE4-4477-BE46-61ADBBE59747}" xr6:coauthVersionLast="47" xr6:coauthVersionMax="47" xr10:uidLastSave="{00000000-0000-0000-0000-000000000000}"/>
  <bookViews>
    <workbookView xWindow="-28920" yWindow="-30" windowWidth="29040" windowHeight="15840" xr2:uid="{6E790557-DE85-412D-8D66-3167108592E9}"/>
  </bookViews>
  <sheets>
    <sheet name="Appendix_AI" sheetId="1" r:id="rId1"/>
    <sheet name="Appendix_AII" sheetId="2" r:id="rId2"/>
    <sheet name="Appendix_AIII" sheetId="7" r:id="rId3"/>
    <sheet name="Appendix_AIV" sheetId="4" r:id="rId4"/>
    <sheet name="Appendix_AV" sheetId="16" r:id="rId5"/>
    <sheet name="Appendix_AVI" sheetId="14" r:id="rId6"/>
    <sheet name="Appendix_AVII" sheetId="15" r:id="rId7"/>
    <sheet name="Appendix_AVIII" sheetId="19" r:id="rId8"/>
    <sheet name="Appendix_AIX" sheetId="11" r:id="rId9"/>
    <sheet name="Appendix_AX" sheetId="8" r:id="rId10"/>
    <sheet name="Appendix_AXI" sheetId="21" r:id="rId11"/>
    <sheet name="Appendix_AXII" sheetId="24" r:id="rId12"/>
    <sheet name="Appendix_AXIII" sheetId="3" r:id="rId13"/>
    <sheet name="Appendix_AXIV" sheetId="26" r:id="rId14"/>
    <sheet name="Appendix_AXV" sheetId="27" r:id="rId15"/>
    <sheet name="Appendix_AXVI" sheetId="31" r:id="rId16"/>
    <sheet name="Appendix_AXVII" sheetId="29" r:id="rId17"/>
    <sheet name="Appendix_AXVIII" sheetId="33" r:id="rId18"/>
    <sheet name="Appendix_AXIX" sheetId="32" r:id="rId19"/>
    <sheet name="Appendix_AXX" sheetId="34" r:id="rId20"/>
    <sheet name="Appendix_AXXI" sheetId="35" r:id="rId21"/>
    <sheet name="Appendix_XXII" sheetId="36" r:id="rId22"/>
    <sheet name="Appendix_AXXIII" sheetId="37" r:id="rId23"/>
    <sheet name="Appendix_AXXIV" sheetId="38" r:id="rId2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0" i="4" l="1"/>
  <c r="K32" i="4" s="1"/>
  <c r="K31" i="4"/>
  <c r="K42" i="4"/>
  <c r="D49" i="4"/>
  <c r="K49" i="4"/>
  <c r="K46" i="4"/>
  <c r="K22" i="4"/>
  <c r="K10" i="4"/>
  <c r="J31" i="4" l="1"/>
  <c r="J30" i="4"/>
  <c r="J32" i="4" s="1"/>
  <c r="J48" i="4"/>
  <c r="J46" i="4"/>
  <c r="J49" i="4" s="1"/>
  <c r="J42" i="4"/>
  <c r="J22" i="4"/>
  <c r="J10" i="4"/>
  <c r="I31" i="4"/>
  <c r="I30" i="4"/>
  <c r="I32" i="4" s="1"/>
  <c r="I42" i="4"/>
  <c r="I46" i="4"/>
  <c r="I49" i="4" s="1"/>
  <c r="I22" i="4"/>
  <c r="I10" i="4"/>
  <c r="H22" i="4" l="1"/>
  <c r="H46" i="4"/>
  <c r="H45" i="4"/>
  <c r="H44" i="4"/>
  <c r="H48" i="4" s="1"/>
  <c r="H47" i="4"/>
  <c r="H31" i="4"/>
  <c r="H30" i="4"/>
  <c r="H32" i="4" s="1"/>
  <c r="H42" i="4"/>
  <c r="H10" i="4"/>
  <c r="H49" i="4" l="1"/>
  <c r="G22" i="4"/>
  <c r="F22" i="4"/>
  <c r="G14" i="4"/>
  <c r="G13" i="4"/>
  <c r="G12" i="4"/>
  <c r="G10" i="4"/>
  <c r="F10" i="4"/>
  <c r="E10" i="4"/>
  <c r="E8" i="4"/>
  <c r="E7" i="4"/>
  <c r="E6" i="4"/>
  <c r="E5" i="4"/>
  <c r="E12" i="4"/>
  <c r="E13" i="4"/>
  <c r="D42" i="4" l="1"/>
  <c r="D32" i="4"/>
  <c r="D31" i="4"/>
  <c r="D22" i="4"/>
  <c r="D9" i="4"/>
  <c r="B10" i="4"/>
  <c r="B8" i="4"/>
  <c r="B7" i="4"/>
  <c r="B6" i="4"/>
  <c r="B5" i="4"/>
</calcChain>
</file>

<file path=xl/sharedStrings.xml><?xml version="1.0" encoding="utf-8"?>
<sst xmlns="http://schemas.openxmlformats.org/spreadsheetml/2006/main" count="4278" uniqueCount="478">
  <si>
    <t>White</t>
  </si>
  <si>
    <t>General and operations managers</t>
  </si>
  <si>
    <t>Advertising and promotions managers</t>
  </si>
  <si>
    <t>Transportation, storage, and distribution managers</t>
  </si>
  <si>
    <t>Engineering managers</t>
  </si>
  <si>
    <t>Food service managers</t>
  </si>
  <si>
    <t>Lodging managers</t>
  </si>
  <si>
    <t>Property, real estate, and community association managers</t>
  </si>
  <si>
    <t>Division 1A/FBS University Presidents</t>
  </si>
  <si>
    <t>Division 1A/FBS  Athletic Directors</t>
  </si>
  <si>
    <t>Division I Athletic Directors</t>
  </si>
  <si>
    <t>D1 Head Coaches (men's teams)</t>
  </si>
  <si>
    <t>D1 Head Coaches (women's teams)</t>
  </si>
  <si>
    <t>U.S. Senators</t>
  </si>
  <si>
    <t>U.S. House of Representatives</t>
  </si>
  <si>
    <t>United States population</t>
  </si>
  <si>
    <t>Model 1</t>
  </si>
  <si>
    <t>Model 2</t>
  </si>
  <si>
    <t>Model 3</t>
  </si>
  <si>
    <t>Model 4</t>
  </si>
  <si>
    <t>Model 5</t>
  </si>
  <si>
    <t>Model 6</t>
  </si>
  <si>
    <t>N = 762</t>
  </si>
  <si>
    <t>N = 446</t>
  </si>
  <si>
    <t>N = 494</t>
  </si>
  <si>
    <t>N = 965</t>
  </si>
  <si>
    <t>N = 1000</t>
  </si>
  <si>
    <t>N = 1005</t>
  </si>
  <si>
    <t>N = 1743</t>
  </si>
  <si>
    <t>Variable</t>
  </si>
  <si>
    <t>r</t>
  </si>
  <si>
    <t>F(1, 949)</t>
  </si>
  <si>
    <t>F(1, 984)</t>
  </si>
  <si>
    <t>F(1, 989)</t>
  </si>
  <si>
    <t>Model</t>
  </si>
  <si>
    <t>***</t>
  </si>
  <si>
    <t>Performance</t>
  </si>
  <si>
    <t>Attribution</t>
  </si>
  <si>
    <t>t</t>
  </si>
  <si>
    <t>*</t>
  </si>
  <si>
    <t>Leader's race</t>
  </si>
  <si>
    <t>**</t>
  </si>
  <si>
    <t>Performance X Attribution</t>
  </si>
  <si>
    <t>Performance X Leader's Race</t>
  </si>
  <si>
    <t>Attribution X Leader's Race</t>
  </si>
  <si>
    <t>Performance X Attribution X       Leader's Race</t>
  </si>
  <si>
    <t>Design Manipulation</t>
  </si>
  <si>
    <t>Design X Performance</t>
  </si>
  <si>
    <t>Design X Attribution</t>
  </si>
  <si>
    <t>Design X Leader's Race</t>
  </si>
  <si>
    <t>Design X Attribution X Leader's Race</t>
  </si>
  <si>
    <t>Design X Performance X Attribution X Leader's Race</t>
  </si>
  <si>
    <r>
      <rPr>
        <i/>
        <vertAlign val="superscript"/>
        <sz val="12"/>
        <color theme="1"/>
        <rFont val="Times New Roman"/>
        <family val="1"/>
      </rPr>
      <t>***</t>
    </r>
    <r>
      <rPr>
        <i/>
        <sz val="12"/>
        <color theme="1"/>
        <rFont val="Times New Roman"/>
        <family val="1"/>
      </rPr>
      <t xml:space="preserve">p&lt;0.001, </t>
    </r>
    <r>
      <rPr>
        <i/>
        <vertAlign val="superscript"/>
        <sz val="12"/>
        <color theme="1"/>
        <rFont val="Times New Roman"/>
        <family val="1"/>
      </rPr>
      <t>**</t>
    </r>
    <r>
      <rPr>
        <i/>
        <sz val="12"/>
        <color theme="1"/>
        <rFont val="Times New Roman"/>
        <family val="1"/>
      </rPr>
      <t xml:space="preserve">p&lt;0.01, </t>
    </r>
    <r>
      <rPr>
        <i/>
        <vertAlign val="superscript"/>
        <sz val="12"/>
        <color theme="1"/>
        <rFont val="Times New Roman"/>
        <family val="1"/>
      </rPr>
      <t>*</t>
    </r>
    <r>
      <rPr>
        <i/>
        <sz val="12"/>
        <color theme="1"/>
        <rFont val="Times New Roman"/>
        <family val="1"/>
      </rPr>
      <t xml:space="preserve">p&lt;0.05, </t>
    </r>
    <r>
      <rPr>
        <i/>
        <vertAlign val="superscript"/>
        <sz val="12"/>
        <color theme="1"/>
        <rFont val="Times New Roman"/>
        <family val="1"/>
      </rPr>
      <t>t</t>
    </r>
    <r>
      <rPr>
        <i/>
        <sz val="12"/>
        <color theme="1"/>
        <rFont val="Times New Roman"/>
        <family val="1"/>
      </rPr>
      <t>p&lt;0.10</t>
    </r>
  </si>
  <si>
    <t>Race / Ethnicity</t>
  </si>
  <si>
    <t>Black</t>
  </si>
  <si>
    <t>Asian</t>
  </si>
  <si>
    <t>Hispanic</t>
  </si>
  <si>
    <t>2 or more</t>
  </si>
  <si>
    <t>Gender</t>
  </si>
  <si>
    <t>Male</t>
  </si>
  <si>
    <t>Female</t>
  </si>
  <si>
    <t>Non-binary</t>
  </si>
  <si>
    <t>Age</t>
  </si>
  <si>
    <t>Work Experience</t>
  </si>
  <si>
    <t>Mean in Years</t>
  </si>
  <si>
    <t>Study 1A</t>
  </si>
  <si>
    <t>Not listed</t>
  </si>
  <si>
    <t>--</t>
  </si>
  <si>
    <t>Study 1B</t>
  </si>
  <si>
    <t>Employed full-time</t>
  </si>
  <si>
    <t>Employed part-time</t>
  </si>
  <si>
    <t>Self-employed</t>
  </si>
  <si>
    <t>Total Currently Working</t>
  </si>
  <si>
    <t>Employment Status</t>
  </si>
  <si>
    <t>Management</t>
  </si>
  <si>
    <t>Employment Position</t>
  </si>
  <si>
    <t>Non-management</t>
  </si>
  <si>
    <t>Industry</t>
  </si>
  <si>
    <t>Operations</t>
  </si>
  <si>
    <t>Technical</t>
  </si>
  <si>
    <t>Non-executive management</t>
  </si>
  <si>
    <t>Sales</t>
  </si>
  <si>
    <t>Executive leadership</t>
  </si>
  <si>
    <t>Human resource</t>
  </si>
  <si>
    <t>Public administration</t>
  </si>
  <si>
    <t>Technology services</t>
  </si>
  <si>
    <t>Professional services and consulting</t>
  </si>
  <si>
    <t>General services</t>
  </si>
  <si>
    <t>Finance, insurance, real estate</t>
  </si>
  <si>
    <t>Wholesale, retail</t>
  </si>
  <si>
    <t>Manufacturing</t>
  </si>
  <si>
    <t>Hospitality</t>
  </si>
  <si>
    <t>RLP1</t>
  </si>
  <si>
    <t>RLP Study 1</t>
  </si>
  <si>
    <t>Target</t>
  </si>
  <si>
    <t>Referenced Proportion</t>
  </si>
  <si>
    <t>Observed Proportion</t>
  </si>
  <si>
    <t>Reported p-value</t>
  </si>
  <si>
    <t>N</t>
  </si>
  <si>
    <t>Power</t>
  </si>
  <si>
    <t>Power = 0.80, Alpha = 0.05</t>
  </si>
  <si>
    <t>Power = 0.90, Alpha = 0.05</t>
  </si>
  <si>
    <t>Power = 0.95, Alpha = 0.05</t>
  </si>
  <si>
    <t>Leader</t>
  </si>
  <si>
    <t>Employee</t>
  </si>
  <si>
    <t>Effect Size: Partial Eta-Square</t>
  </si>
  <si>
    <t>2 X 2 X 2 ANOVA</t>
  </si>
  <si>
    <t>2 X 2  X 2 X 2 ANOVA</t>
  </si>
  <si>
    <t>Boxes shaded in light gray represent sample sizes large enough to detect an effect size with our minimum proposed sample size (45 per condition)</t>
  </si>
  <si>
    <t>Boxes shaded in dark gray represent sample sizes large enough to detect an effect size with our target proposed sample size (60 per condition)</t>
  </si>
  <si>
    <t>Estimated Sample Size Required to Detect a Significant Effect</t>
  </si>
  <si>
    <t>Boxes shaded in dark gray represent sample sizes large enough to detect a significant effect with a similar effect size in our target proposed sample size (70 per condition)</t>
  </si>
  <si>
    <t>Boxes shaded in light gray represent sample sizes large enough to detect a significant effect with a similar effect size in our minimum proposed sample size (55 per condition)</t>
  </si>
  <si>
    <t>Step 0</t>
  </si>
  <si>
    <t>Step 1</t>
  </si>
  <si>
    <t>Step 2</t>
  </si>
  <si>
    <t>B</t>
  </si>
  <si>
    <t>SE</t>
  </si>
  <si>
    <t>Constant</t>
  </si>
  <si>
    <t>Interviewee role (IR)</t>
  </si>
  <si>
    <r>
      <rPr>
        <vertAlign val="superscript"/>
        <sz val="11"/>
        <color theme="1"/>
        <rFont val="Times New Roman"/>
        <family val="1"/>
      </rPr>
      <t>***</t>
    </r>
    <r>
      <rPr>
        <sz val="11"/>
        <color theme="1"/>
        <rFont val="Times New Roman"/>
        <family val="1"/>
      </rPr>
      <t xml:space="preserve">p&lt;0.001, </t>
    </r>
    <r>
      <rPr>
        <vertAlign val="superscript"/>
        <sz val="11"/>
        <color theme="1"/>
        <rFont val="Times New Roman"/>
        <family val="1"/>
      </rPr>
      <t>**</t>
    </r>
    <r>
      <rPr>
        <sz val="11"/>
        <color theme="1"/>
        <rFont val="Times New Roman"/>
        <family val="1"/>
      </rPr>
      <t xml:space="preserve">p&lt;0.01, </t>
    </r>
    <r>
      <rPr>
        <vertAlign val="superscript"/>
        <sz val="11"/>
        <color theme="1"/>
        <rFont val="Times New Roman"/>
        <family val="1"/>
      </rPr>
      <t>*</t>
    </r>
    <r>
      <rPr>
        <sz val="11"/>
        <color theme="1"/>
        <rFont val="Times New Roman"/>
        <family val="1"/>
      </rPr>
      <t xml:space="preserve">p&lt;0.05, </t>
    </r>
    <r>
      <rPr>
        <vertAlign val="superscript"/>
        <sz val="11"/>
        <color theme="1"/>
        <rFont val="Times New Roman"/>
        <family val="1"/>
      </rPr>
      <t>t</t>
    </r>
    <r>
      <rPr>
        <sz val="11"/>
        <color theme="1"/>
        <rFont val="Times New Roman"/>
        <family val="1"/>
      </rPr>
      <t>p&lt;0.10</t>
    </r>
  </si>
  <si>
    <t>Base Rate</t>
  </si>
  <si>
    <t>Z</t>
  </si>
  <si>
    <t>Study</t>
  </si>
  <si>
    <t>Interviewee Role: Employee</t>
  </si>
  <si>
    <t>Interviewee Role: Leader</t>
  </si>
  <si>
    <t>None</t>
  </si>
  <si>
    <t>Education</t>
  </si>
  <si>
    <t>Less than high school</t>
  </si>
  <si>
    <t>High school</t>
  </si>
  <si>
    <t>Some college</t>
  </si>
  <si>
    <t>Bachelor's degree</t>
  </si>
  <si>
    <t>Graduate degree</t>
  </si>
  <si>
    <t>Mean</t>
  </si>
  <si>
    <t>SD</t>
  </si>
  <si>
    <t>Attractiveness</t>
  </si>
  <si>
    <t>Emotional Expression</t>
  </si>
  <si>
    <t>Perceived Trait</t>
  </si>
  <si>
    <r>
      <t>F(1, 24)</t>
    </r>
    <r>
      <rPr>
        <b/>
        <vertAlign val="superscript"/>
        <sz val="11"/>
        <color theme="1"/>
        <rFont val="Times New Roman"/>
        <family val="1"/>
      </rPr>
      <t>#</t>
    </r>
  </si>
  <si>
    <t>Results of Study 2A picture pretests</t>
  </si>
  <si>
    <t>Power Analysis for Study 1</t>
  </si>
  <si>
    <r>
      <t>Management Occupations</t>
    </r>
    <r>
      <rPr>
        <b/>
        <vertAlign val="superscript"/>
        <sz val="12"/>
        <color theme="1"/>
        <rFont val="Times New Roman"/>
        <family val="1"/>
      </rPr>
      <t>a</t>
    </r>
  </si>
  <si>
    <r>
      <t>University Leadership</t>
    </r>
    <r>
      <rPr>
        <b/>
        <vertAlign val="superscript"/>
        <sz val="12"/>
        <color theme="1"/>
        <rFont val="Times New Roman"/>
        <family val="1"/>
      </rPr>
      <t>b</t>
    </r>
  </si>
  <si>
    <r>
      <t>Congress</t>
    </r>
    <r>
      <rPr>
        <b/>
        <vertAlign val="superscript"/>
        <sz val="12"/>
        <color theme="1"/>
        <rFont val="Times New Roman"/>
        <family val="1"/>
      </rPr>
      <t>c</t>
    </r>
  </si>
  <si>
    <r>
      <t>United States Population</t>
    </r>
    <r>
      <rPr>
        <b/>
        <vertAlign val="superscript"/>
        <sz val="12"/>
        <color theme="1"/>
        <rFont val="Times New Roman"/>
        <family val="1"/>
      </rPr>
      <t>d</t>
    </r>
  </si>
  <si>
    <t>Computer and IS managers</t>
  </si>
  <si>
    <t>RLP3</t>
  </si>
  <si>
    <t>Study 2A</t>
  </si>
  <si>
    <t>Study 2B</t>
  </si>
  <si>
    <t>Participant Demographics by Study</t>
  </si>
  <si>
    <r>
      <rPr>
        <vertAlign val="superscript"/>
        <sz val="11"/>
        <color theme="1"/>
        <rFont val="Times New Roman"/>
        <family val="1"/>
      </rPr>
      <t>#</t>
    </r>
    <r>
      <rPr>
        <sz val="11"/>
        <color theme="1"/>
        <rFont val="Times New Roman"/>
        <family val="1"/>
      </rPr>
      <t xml:space="preserve"> degrees of freedom were (1, 23) because only 24 participants responded to this question</t>
    </r>
  </si>
  <si>
    <r>
      <t>Power</t>
    </r>
    <r>
      <rPr>
        <vertAlign val="superscript"/>
        <sz val="11"/>
        <color theme="1"/>
        <rFont val="Times New Roman"/>
        <family val="1"/>
      </rPr>
      <t>$</t>
    </r>
  </si>
  <si>
    <r>
      <t>Intelligence</t>
    </r>
    <r>
      <rPr>
        <vertAlign val="superscript"/>
        <sz val="11"/>
        <color theme="1"/>
        <rFont val="Times New Roman"/>
        <family val="1"/>
      </rPr>
      <t>$</t>
    </r>
  </si>
  <si>
    <r>
      <t>Competence</t>
    </r>
    <r>
      <rPr>
        <vertAlign val="superscript"/>
        <sz val="11"/>
        <color theme="1"/>
        <rFont val="Times New Roman"/>
        <family val="1"/>
      </rPr>
      <t>$</t>
    </r>
  </si>
  <si>
    <r>
      <t>Trustworthiness</t>
    </r>
    <r>
      <rPr>
        <vertAlign val="superscript"/>
        <sz val="11"/>
        <color theme="1"/>
        <rFont val="Times New Roman"/>
        <family val="1"/>
      </rPr>
      <t>$</t>
    </r>
  </si>
  <si>
    <r>
      <t>Extraversion</t>
    </r>
    <r>
      <rPr>
        <vertAlign val="superscript"/>
        <sz val="11"/>
        <color theme="1"/>
        <rFont val="Times New Roman"/>
        <family val="1"/>
      </rPr>
      <t>$</t>
    </r>
  </si>
  <si>
    <r>
      <t>Conscientiousness</t>
    </r>
    <r>
      <rPr>
        <vertAlign val="superscript"/>
        <sz val="11"/>
        <color theme="1"/>
        <rFont val="Times New Roman"/>
        <family val="1"/>
      </rPr>
      <t>$</t>
    </r>
  </si>
  <si>
    <r>
      <t>$</t>
    </r>
    <r>
      <rPr>
        <sz val="11"/>
        <color theme="1"/>
        <rFont val="Times New Roman"/>
        <family val="1"/>
      </rPr>
      <t>Variable was not used for picture selection, but preregistration called for collection of this variable for robustness tests</t>
    </r>
  </si>
  <si>
    <t>Perceived White</t>
  </si>
  <si>
    <t>Note: “r” refers to effect sizes reported in terms of rcontrast (Rosnow et al., 2000).</t>
  </si>
  <si>
    <t>Note: Perceived refers to the proportion of participants who perceived the employee/leader as White.</t>
  </si>
  <si>
    <t>Note: The data used for this figure were derived from Appendix AI.</t>
  </si>
  <si>
    <t>Sample Size</t>
  </si>
  <si>
    <t>R-Squared</t>
  </si>
  <si>
    <t>Model Fit</t>
  </si>
  <si>
    <t>F(0, 557) = 0.00</t>
  </si>
  <si>
    <t>Base rate (BR)=20</t>
  </si>
  <si>
    <t>Base rate (BR)=50</t>
  </si>
  <si>
    <t>IR = 1, BR = 20</t>
  </si>
  <si>
    <t>IR = 1, BR = 50</t>
  </si>
  <si>
    <t>F(3, 554) = 16.34</t>
  </si>
  <si>
    <t>F(5, 552) = 10.00</t>
  </si>
  <si>
    <t>Study 1A Linear Probability Model for Full Sample</t>
  </si>
  <si>
    <t>Study 1A Linear Probability Model for Only Participants Correctly Responding to Manipulation Check</t>
  </si>
  <si>
    <t>F(0, 477) = 0.00</t>
  </si>
  <si>
    <t>F(3, 474) = 19.75</t>
  </si>
  <si>
    <t>F(5, 472) = 12.19</t>
  </si>
  <si>
    <r>
      <t xml:space="preserve">***p&lt;0.001, **p&lt;0.01, *p&lt;0.05, </t>
    </r>
    <r>
      <rPr>
        <i/>
        <vertAlign val="superscript"/>
        <sz val="11"/>
        <color theme="1"/>
        <rFont val="Times New Roman"/>
        <family val="1"/>
      </rPr>
      <t>t</t>
    </r>
    <r>
      <rPr>
        <i/>
        <sz val="11"/>
        <color theme="1"/>
        <rFont val="Times New Roman"/>
        <family val="1"/>
      </rPr>
      <t>p&lt;0.10</t>
    </r>
  </si>
  <si>
    <t>Study 1 Robustness Tests: Linear Probability Model</t>
  </si>
  <si>
    <t>Study 1 Robustness Tests:  Z-tests of Proportion with Restricted Sample Size</t>
  </si>
  <si>
    <t>Employee*BR20</t>
  </si>
  <si>
    <t>Employee*BR50</t>
  </si>
  <si>
    <t>Employee*BRN</t>
  </si>
  <si>
    <t>Participant's Age</t>
  </si>
  <si>
    <t/>
  </si>
  <si>
    <t>Study 1A Correlations for Full Sample</t>
  </si>
  <si>
    <t>N = 558</t>
  </si>
  <si>
    <t>Study 1B Correlations for Full Sample</t>
  </si>
  <si>
    <t>N = 498</t>
  </si>
  <si>
    <t>Study 1B Linear Probability Model for Full Sample</t>
  </si>
  <si>
    <t>Study 1B Linear Probability Model for Only Participants Correctly Responding to Manipulation Check</t>
  </si>
  <si>
    <t>F(0, 497) = 0.00</t>
  </si>
  <si>
    <t>F(3, 494) = 18.45</t>
  </si>
  <si>
    <t>F(5, 492) = 11.17</t>
  </si>
  <si>
    <t>F(0, 451) = 0.00</t>
  </si>
  <si>
    <t>F(3, 448) = 22.51</t>
  </si>
  <si>
    <t>F(5, 466) = 13.92</t>
  </si>
  <si>
    <t>Total Manipulation Checks Missed</t>
  </si>
  <si>
    <t>Perceived Race (DV)</t>
  </si>
  <si>
    <t>Leader Evaluation (DV)</t>
  </si>
  <si>
    <t>Base Rate Condition, 
1 = 20% (BR20)</t>
  </si>
  <si>
    <t>Position Condition, 
1 = Employee</t>
  </si>
  <si>
    <t>Base Rate Condition, 
1 = 50% (BR50)</t>
  </si>
  <si>
    <t>Base Rate Condition, 
1 = None (BRN)</t>
  </si>
  <si>
    <t>Performance Condition,
1 = Positive</t>
  </si>
  <si>
    <t>Attribution Condition,
1 = Internal (to CEO)</t>
  </si>
  <si>
    <t>Race*Performance</t>
  </si>
  <si>
    <t>Race*Attribution</t>
  </si>
  <si>
    <t>Perf*Attr</t>
  </si>
  <si>
    <t>Race*Perf*Attr</t>
  </si>
  <si>
    <t>Participant's Race,
1 = White</t>
  </si>
  <si>
    <t>Participant's Gender,
1 = Male</t>
  </si>
  <si>
    <t>Participant Currently Employed, 1 = Yes</t>
  </si>
  <si>
    <t>Participant Has Work Experience, 1 = Yes</t>
  </si>
  <si>
    <t>Study 2A Correlations for Full Sample</t>
  </si>
  <si>
    <t>Restricted to participants who responded to all manipulation checks correctly</t>
  </si>
  <si>
    <t>N = 665</t>
  </si>
  <si>
    <t>F(1, 657)</t>
  </si>
  <si>
    <t>N = 685</t>
  </si>
  <si>
    <t>F(1, 677)</t>
  </si>
  <si>
    <t>Restricted to participants who did not receive cash compensation</t>
  </si>
  <si>
    <t>685 randomly selected observations</t>
  </si>
  <si>
    <t>N = 480</t>
  </si>
  <si>
    <t>Stratified random sample with participant demographic composition similar to RLP3</t>
  </si>
  <si>
    <t>F(1, 472)</t>
  </si>
  <si>
    <t>F</t>
  </si>
  <si>
    <t>F(1, 746)</t>
  </si>
  <si>
    <t>Demographic X Performance</t>
  </si>
  <si>
    <t>Demographic X Attribution</t>
  </si>
  <si>
    <t>Demographic X Leader's Race</t>
  </si>
  <si>
    <t>Demographic X Performance X Attribution</t>
  </si>
  <si>
    <t>Demographic X Performance X Leader's Race</t>
  </si>
  <si>
    <t>Demographic X Attribution X Leader's Race</t>
  </si>
  <si>
    <t>Demographic X Performance X Attribution X Leader's Race</t>
  </si>
  <si>
    <t>Demographic Control</t>
  </si>
  <si>
    <t>NO</t>
  </si>
  <si>
    <t>YES</t>
  </si>
  <si>
    <t>Primary Analysis (Also reported in Table 4)</t>
  </si>
  <si>
    <t>F(1, 754)</t>
  </si>
  <si>
    <t>F(1, 438)</t>
  </si>
  <si>
    <t>F(1, 486)</t>
  </si>
  <si>
    <t>Model 1A</t>
  </si>
  <si>
    <t>Model1B</t>
  </si>
  <si>
    <t>Model 1C</t>
  </si>
  <si>
    <t>Model 1D</t>
  </si>
  <si>
    <t>Model 1F</t>
  </si>
  <si>
    <t>Model 1G</t>
  </si>
  <si>
    <t>Full sample with binary demographic control variable for participant work experience (exp vs. no exp)</t>
  </si>
  <si>
    <t>Full sample with binary demographic control variable for participant's current work status (working vs. not working)</t>
  </si>
  <si>
    <t>Full sample with binary demographic control variable for participant's race (White vs. not White)</t>
  </si>
  <si>
    <t>Post-hoc Analyses Conducted</t>
  </si>
  <si>
    <t>Robustness Tests for Study 2A ANOVA</t>
  </si>
  <si>
    <t>Group 1</t>
  </si>
  <si>
    <t>Group 2</t>
  </si>
  <si>
    <t>Comp #</t>
  </si>
  <si>
    <t>F(1, 754) =</t>
  </si>
  <si>
    <t>p(Bon)</t>
  </si>
  <si>
    <t>p(Raw)</t>
  </si>
  <si>
    <t>Condition</t>
  </si>
  <si>
    <t>HP-EXT-WHT</t>
  </si>
  <si>
    <t>HP-INT-WHT</t>
  </si>
  <si>
    <t>LP-EXT-WHT</t>
  </si>
  <si>
    <t>LP-INT-WHT</t>
  </si>
  <si>
    <t>1D</t>
  </si>
  <si>
    <t>F(1, 472) =</t>
  </si>
  <si>
    <t>1F</t>
  </si>
  <si>
    <t>EXT-WHT-PWORK</t>
  </si>
  <si>
    <t>ALL OTHER OBS</t>
  </si>
  <si>
    <t>EXT-WHT-NOTWORK</t>
  </si>
  <si>
    <t>F(1, 746) =</t>
  </si>
  <si>
    <t>1G</t>
  </si>
  <si>
    <r>
      <t>Model1E</t>
    </r>
    <r>
      <rPr>
        <vertAlign val="superscript"/>
        <sz val="11"/>
        <color theme="1"/>
        <rFont val="Times New Roman"/>
        <family val="1"/>
      </rPr>
      <t>#</t>
    </r>
  </si>
  <si>
    <t># Due to homogeniety in terms of participant work experience (i.e. approximately 78% of participants reported having work experience) this covariate may have introduced multicollinearity into the model and results should be interpreted cautiously. Despite these concerns, this robustness test was run and reported because it was specified in the registered research report.</t>
  </si>
  <si>
    <t>WHT-NOTWHTPART</t>
  </si>
  <si>
    <t>WHT-WHTPART</t>
  </si>
  <si>
    <t>HP-NOTWHTPART</t>
  </si>
  <si>
    <t>HP-WHTPART</t>
  </si>
  <si>
    <t>LP-NOTWHTPART</t>
  </si>
  <si>
    <t>LP-WHTPART</t>
  </si>
  <si>
    <r>
      <rPr>
        <b/>
        <sz val="11"/>
        <color theme="1"/>
        <rFont val="Times New Roman"/>
        <family val="1"/>
      </rPr>
      <t>Note 2:</t>
    </r>
    <r>
      <rPr>
        <sz val="11"/>
        <color theme="1"/>
        <rFont val="Times New Roman"/>
        <family val="1"/>
      </rPr>
      <t xml:space="preserve"> p(Raw) reflects the raw p-value after contrasts, p(Bon) reflects the p-value after Bonferroni corrections have been applied</t>
    </r>
  </si>
  <si>
    <r>
      <t xml:space="preserve">Note 5: </t>
    </r>
    <r>
      <rPr>
        <sz val="11"/>
        <color theme="1"/>
        <rFont val="Times New Roman"/>
        <family val="1"/>
      </rPr>
      <t>For Models 1F and 1G, post-hoc analyses focused on the effect of control variables as these models utilized the same data set as Model 1</t>
    </r>
  </si>
  <si>
    <t>Study 2B Correlations for Full Sample</t>
  </si>
  <si>
    <t>N = 392</t>
  </si>
  <si>
    <t>F(1, 384)</t>
  </si>
  <si>
    <t>Model 2A</t>
  </si>
  <si>
    <t>Full sample with binary demographic control variable for participant work experience (exp vs. no exp), no interactions</t>
  </si>
  <si>
    <t>F(1, 430)</t>
  </si>
  <si>
    <t>F(1, 437)</t>
  </si>
  <si>
    <t>Model 2B</t>
  </si>
  <si>
    <t>Model 2C</t>
  </si>
  <si>
    <r>
      <t>Model 2D</t>
    </r>
    <r>
      <rPr>
        <vertAlign val="superscript"/>
        <sz val="11"/>
        <color theme="1"/>
        <rFont val="Times New Roman"/>
        <family val="1"/>
      </rPr>
      <t>#</t>
    </r>
  </si>
  <si>
    <t>Model 2E</t>
  </si>
  <si>
    <t>Full sample with binary demographic control variable for participant's race (White vs. not White), no interactions</t>
  </si>
  <si>
    <t># Due to homogeniety in terms of participant work experience (i.e. approximately 95% of participants reported having work experience) this covariate may have introduced multicollinearity into the model and results should be interpreted cautiously. Despite these concerns, this robustness test was run and reported because it was specified in the registered research report. Model 2B addresses concerns of multicollinearity by controlling for work experience without interacting the control with other variables.</t>
  </si>
  <si>
    <t>EXT-WHT</t>
  </si>
  <si>
    <t>INT-WHT</t>
  </si>
  <si>
    <t>F(1, 438) =</t>
  </si>
  <si>
    <t>Robustness Tests for Study 2B ANOVA</t>
  </si>
  <si>
    <t>Robustness Tests for Study 2C ANOVA</t>
  </si>
  <si>
    <t>Study 2C</t>
  </si>
  <si>
    <t>N = 452</t>
  </si>
  <si>
    <t>F(1, 444)</t>
  </si>
  <si>
    <t>Model 3A</t>
  </si>
  <si>
    <t>F(1, 485)</t>
  </si>
  <si>
    <t>Full sample with binary demographic control variable for participant's current work status (working vs. not working), no interactions</t>
  </si>
  <si>
    <t>Model 3B</t>
  </si>
  <si>
    <t>Model 3C</t>
  </si>
  <si>
    <t>F(1, 478)</t>
  </si>
  <si>
    <r>
      <t>Model 3E</t>
    </r>
    <r>
      <rPr>
        <vertAlign val="superscript"/>
        <sz val="11"/>
        <color theme="1"/>
        <rFont val="Times New Roman"/>
        <family val="1"/>
      </rPr>
      <t>$</t>
    </r>
  </si>
  <si>
    <r>
      <t>Model 2G</t>
    </r>
    <r>
      <rPr>
        <vertAlign val="superscript"/>
        <sz val="11"/>
        <color theme="1"/>
        <rFont val="Times New Roman"/>
        <family val="1"/>
      </rPr>
      <t>$</t>
    </r>
  </si>
  <si>
    <t>$ Due to homogeniety in terms of participant race (i.e. approximately 76% of participants self-reported their race as White) this covariate may have introduced multicollinearity into the model and results should be interpreted cautiously. Despite these concerns, this robustness test was run and reported because it was specified in the registered research report. Model 2C addresses concerns of multicollinearity by controlling for participant race without interacting the control with other variables.</t>
  </si>
  <si>
    <t>$ Due to homogeniety in terms of participant work experience (i.e. approximately 90% of participants self-reported their race as White) this covariate may have introduced multicollinearity into the model and results should be interpreted cautiously. Despite these concerns, this robustness test was run and reported because it was specified in the registered research report. Model 3C addresses concerns of multicollinearity by controlling for participant race without interacting the control with other variables.</t>
  </si>
  <si>
    <t># Due to homogeniety in terms of participant work experience (i.e. approximately 92% of participants reported having work experience) this covariate may have introduced multicollinearity into the model and results should be interpreted cautiously. Despite these concerns, this robustness test was run and reported because it was specified in the registered research report. Model 3B addresses concerns of multicollinearity by controlling for work experience without interacting the control with other variables.</t>
  </si>
  <si>
    <r>
      <t>Model 3D</t>
    </r>
    <r>
      <rPr>
        <vertAlign val="superscript"/>
        <sz val="11"/>
        <color theme="1"/>
        <rFont val="Times New Roman"/>
        <family val="1"/>
      </rPr>
      <t>#</t>
    </r>
  </si>
  <si>
    <r>
      <rPr>
        <b/>
        <sz val="11"/>
        <color theme="1"/>
        <rFont val="Times New Roman"/>
        <family val="1"/>
      </rPr>
      <t>Note 1:</t>
    </r>
    <r>
      <rPr>
        <sz val="11"/>
        <color theme="1"/>
        <rFont val="Times New Roman"/>
        <family val="1"/>
      </rPr>
      <t xml:space="preserve"> Contrasts for Models 1 &amp; 1D were planned contrasts; contrasts for Models 1F,1G, and 2 were exploratory contrasts</t>
    </r>
  </si>
  <si>
    <r>
      <rPr>
        <b/>
        <sz val="11"/>
        <color theme="1"/>
        <rFont val="Times New Roman"/>
        <family val="1"/>
      </rPr>
      <t>Note 4:</t>
    </r>
    <r>
      <rPr>
        <sz val="11"/>
        <color theme="1"/>
        <rFont val="Times New Roman"/>
        <family val="1"/>
      </rPr>
      <t xml:space="preserve"> Model refers to the model number in Appendix AXIX, AXXI, and AXXII</t>
    </r>
  </si>
  <si>
    <t>F(1, 486) =</t>
  </si>
  <si>
    <t>.</t>
  </si>
  <si>
    <t xml:space="preserve">. </t>
  </si>
  <si>
    <t>Study 2C Correlations for Full Sample</t>
  </si>
  <si>
    <r>
      <t>13</t>
    </r>
    <r>
      <rPr>
        <vertAlign val="superscript"/>
        <sz val="11"/>
        <color theme="1"/>
        <rFont val="Times New Roman"/>
        <family val="1"/>
      </rPr>
      <t>#</t>
    </r>
  </si>
  <si>
    <r>
      <rPr>
        <vertAlign val="superscript"/>
        <sz val="11"/>
        <color theme="1"/>
        <rFont val="Times New Roman"/>
        <family val="1"/>
      </rPr>
      <t xml:space="preserve"># </t>
    </r>
    <r>
      <rPr>
        <sz val="11"/>
        <color theme="1"/>
        <rFont val="Times New Roman"/>
        <family val="1"/>
      </rPr>
      <t>Correlations were not produced for this variable because all values were equal to one</t>
    </r>
  </si>
  <si>
    <t>Study 3A</t>
  </si>
  <si>
    <t>Study 3B</t>
  </si>
  <si>
    <t>Study 3C</t>
  </si>
  <si>
    <t>Model 4A</t>
  </si>
  <si>
    <t>Model 4B</t>
  </si>
  <si>
    <t>Model 4C</t>
  </si>
  <si>
    <t>Robustness Tests for Study 3A ANOVA</t>
  </si>
  <si>
    <t>Design X Perf X Attribution</t>
  </si>
  <si>
    <t>Design X Perf X Leader's Race</t>
  </si>
  <si>
    <t>N = 876</t>
  </si>
  <si>
    <t>F(1, 860)</t>
  </si>
  <si>
    <t>Demographic X Leader's race</t>
  </si>
  <si>
    <t>Demographic X Design Manipulation</t>
  </si>
  <si>
    <t>Demographic X Design X Performance</t>
  </si>
  <si>
    <t>Demographic X Design X Attribution</t>
  </si>
  <si>
    <t>Demographic X Design X Leader's Race</t>
  </si>
  <si>
    <t>Demographic X Design X Perf X Attribution</t>
  </si>
  <si>
    <t>Demographic X Design X Perf X Leader's Race</t>
  </si>
  <si>
    <t>Demographic X Design X Attribution X Leader's Race</t>
  </si>
  <si>
    <t>Demographic X Design X Performance X Attribution X Leader's Race</t>
  </si>
  <si>
    <t>Demographic X Performance X Attribution X  Leader's Race</t>
  </si>
  <si>
    <t>F(1, 933)</t>
  </si>
  <si>
    <t>First Name Present</t>
  </si>
  <si>
    <t>Name * Race</t>
  </si>
  <si>
    <t>Name * Performance</t>
  </si>
  <si>
    <t>Name * Attribution</t>
  </si>
  <si>
    <t>Name * Race * Perf</t>
  </si>
  <si>
    <t>Name * Race * Attr</t>
  </si>
  <si>
    <t>Name * Perf * Attr</t>
  </si>
  <si>
    <t>Name * Race * Perf * Attr</t>
  </si>
  <si>
    <t>Study 3ACorrelations for Full Sample</t>
  </si>
  <si>
    <t>Study 3BCorrelations for Full Sample</t>
  </si>
  <si>
    <t>FaceGen</t>
  </si>
  <si>
    <t>FaceGen * Race</t>
  </si>
  <si>
    <t>FaceGen * Performance</t>
  </si>
  <si>
    <t>FaceGen * Attribution</t>
  </si>
  <si>
    <t>FaceGen * Race * Perf</t>
  </si>
  <si>
    <t>FaceGen * Race * Attr</t>
  </si>
  <si>
    <t>FaceGen * Perf * Attr</t>
  </si>
  <si>
    <t>FaceGen * Race * Perf * Attr</t>
  </si>
  <si>
    <t>Robustness Tests for Study 3B ANOVA</t>
  </si>
  <si>
    <t>N = 890</t>
  </si>
  <si>
    <t>F(1, 874)</t>
  </si>
  <si>
    <t>Model 5A</t>
  </si>
  <si>
    <t>F(1, 968)</t>
  </si>
  <si>
    <t>Model 5D</t>
  </si>
  <si>
    <t>Model 5E</t>
  </si>
  <si>
    <r>
      <t>Model 5B</t>
    </r>
    <r>
      <rPr>
        <vertAlign val="superscript"/>
        <sz val="11"/>
        <color theme="1"/>
        <rFont val="Times New Roman"/>
        <family val="1"/>
      </rPr>
      <t>#</t>
    </r>
  </si>
  <si>
    <r>
      <t>Model 5C</t>
    </r>
    <r>
      <rPr>
        <vertAlign val="superscript"/>
        <sz val="11"/>
        <color theme="1"/>
        <rFont val="Times New Roman"/>
        <family val="1"/>
      </rPr>
      <t>#</t>
    </r>
  </si>
  <si>
    <t># Models with demographic controls were run interacting controls with all variables (Models 5D &amp; 5E) and without interacting them with design variables (Models 5B &amp; 5C). This was done to ensure that the impact of controls was not missed due to lost power in the model.</t>
  </si>
  <si>
    <t>Model 4D</t>
  </si>
  <si>
    <t>Model 4E</t>
  </si>
  <si>
    <t>5C&amp;5E</t>
  </si>
  <si>
    <t>F(1, 984) =</t>
  </si>
  <si>
    <t>5A</t>
  </si>
  <si>
    <t>WHT-PT</t>
  </si>
  <si>
    <t>WHT-FG</t>
  </si>
  <si>
    <t>F(1, 874) =</t>
  </si>
  <si>
    <t>Performance X Attribution X Leader's Race</t>
  </si>
  <si>
    <t>LP-INT-WHT-NOTWHTPART</t>
  </si>
  <si>
    <t>HP-EXT-WHT-NOTWHTPART</t>
  </si>
  <si>
    <t>LP-INT-WHT-WHTPART</t>
  </si>
  <si>
    <t>HP-EXT-WHT-WHTPART</t>
  </si>
  <si>
    <t>Study 3C Correlations for Full Sample</t>
  </si>
  <si>
    <t>ManChecks</t>
  </si>
  <si>
    <t>ManChecks * Race</t>
  </si>
  <si>
    <t>ManChecks * Performance</t>
  </si>
  <si>
    <t>ManChecks * Attribution</t>
  </si>
  <si>
    <t>ManChecks * Race * Perf</t>
  </si>
  <si>
    <t>ManChecks * Race * Attr</t>
  </si>
  <si>
    <t>ManChecks * Perf * Attr</t>
  </si>
  <si>
    <t>ManChecks * Race * Perf * Attr</t>
  </si>
  <si>
    <t>Robustness Tests for Study 3C ANOVA</t>
  </si>
  <si>
    <t>N = 934</t>
  </si>
  <si>
    <t>F(1, 918)</t>
  </si>
  <si>
    <t>Model 6A</t>
  </si>
  <si>
    <t>Model 6B#</t>
  </si>
  <si>
    <t>Model 6C#</t>
  </si>
  <si>
    <t>Model 6D</t>
  </si>
  <si>
    <t>Model 6E</t>
  </si>
  <si>
    <t># Models with demographic controls were run interacting controls with all variables (Models 6D &amp; 6E) and without interacting them with design variables (Models 6B &amp; 6C). This was done to ensure that the impact of controls was not missed due to lost power in the model.</t>
  </si>
  <si>
    <t>F(1, 973)</t>
  </si>
  <si>
    <t>LP-WHT</t>
  </si>
  <si>
    <t>HP-WHT</t>
  </si>
  <si>
    <t>HP-BLL</t>
  </si>
  <si>
    <t>F(1, 989) =</t>
  </si>
  <si>
    <t>6B</t>
  </si>
  <si>
    <t>INT-WHT-PWORK</t>
  </si>
  <si>
    <t>INT-WHT-NOTWORK</t>
  </si>
  <si>
    <t>HP-EXT-WHT-STR</t>
  </si>
  <si>
    <t>HP-INT-WHT-STR</t>
  </si>
  <si>
    <t>LP-EXT-WHT-STR</t>
  </si>
  <si>
    <t>LP-INT-WHT-STR</t>
  </si>
  <si>
    <t>Study 3D Correlations for Full Sample</t>
  </si>
  <si>
    <t>Student Sample</t>
  </si>
  <si>
    <t>Student * Race</t>
  </si>
  <si>
    <t>Student * Performance</t>
  </si>
  <si>
    <t>Student * Attribution</t>
  </si>
  <si>
    <t>Student * Race * Perf</t>
  </si>
  <si>
    <t>Student * Race * Attr</t>
  </si>
  <si>
    <t>Student * Perf * Attr</t>
  </si>
  <si>
    <t>Student * Race * Perf * Attr</t>
  </si>
  <si>
    <t>Professional Sample</t>
  </si>
  <si>
    <t>Professional * Race</t>
  </si>
  <si>
    <t>Professional * Performance</t>
  </si>
  <si>
    <t>Professional * Attribution</t>
  </si>
  <si>
    <t>Professional * Race * Perf</t>
  </si>
  <si>
    <t>Professional * Race * Attr</t>
  </si>
  <si>
    <t>Professional * Perf * Attr</t>
  </si>
  <si>
    <t>Professional * Race * Perf * Attr</t>
  </si>
  <si>
    <t>mTurk Sample</t>
  </si>
  <si>
    <t>mTurk * Race</t>
  </si>
  <si>
    <t>mTurk * Performance</t>
  </si>
  <si>
    <t>mTurk * Attribution</t>
  </si>
  <si>
    <t>mTurk * Race * Perf</t>
  </si>
  <si>
    <t>mTurk * Race * Attr</t>
  </si>
  <si>
    <t>mTurk * Perf * Attr</t>
  </si>
  <si>
    <t>mTurk * Race * Perf * Attr</t>
  </si>
  <si>
    <t>F(1, 974) =</t>
  </si>
  <si>
    <t>MTURK</t>
  </si>
  <si>
    <t>PROF</t>
  </si>
  <si>
    <t>STUDENT</t>
  </si>
  <si>
    <t>F(1, 1719) =</t>
  </si>
  <si>
    <t>Contrasts for Studies 2 &amp; 3</t>
  </si>
  <si>
    <t>Power Analysis (Sample Size Estimate) for Studies 2 &amp; 3</t>
  </si>
  <si>
    <r>
      <rPr>
        <i/>
        <vertAlign val="superscript"/>
        <sz val="11"/>
        <color theme="1"/>
        <rFont val="Times New Roman"/>
        <family val="1"/>
      </rPr>
      <t>***</t>
    </r>
    <r>
      <rPr>
        <i/>
        <sz val="11"/>
        <color theme="1"/>
        <rFont val="Times New Roman"/>
        <family val="1"/>
      </rPr>
      <t xml:space="preserve">p&lt;0.001, </t>
    </r>
    <r>
      <rPr>
        <i/>
        <vertAlign val="superscript"/>
        <sz val="11"/>
        <color theme="1"/>
        <rFont val="Times New Roman"/>
        <family val="1"/>
      </rPr>
      <t>**</t>
    </r>
    <r>
      <rPr>
        <i/>
        <sz val="11"/>
        <color theme="1"/>
        <rFont val="Times New Roman"/>
        <family val="1"/>
      </rPr>
      <t xml:space="preserve">p&lt;0.01, </t>
    </r>
    <r>
      <rPr>
        <i/>
        <vertAlign val="superscript"/>
        <sz val="11"/>
        <color theme="1"/>
        <rFont val="Times New Roman"/>
        <family val="1"/>
      </rPr>
      <t>*</t>
    </r>
    <r>
      <rPr>
        <i/>
        <sz val="11"/>
        <color theme="1"/>
        <rFont val="Times New Roman"/>
        <family val="1"/>
      </rPr>
      <t xml:space="preserve">p&lt;0.05, </t>
    </r>
    <r>
      <rPr>
        <i/>
        <vertAlign val="superscript"/>
        <sz val="11"/>
        <color theme="1"/>
        <rFont val="Times New Roman"/>
        <family val="1"/>
      </rPr>
      <t>t</t>
    </r>
    <r>
      <rPr>
        <i/>
        <sz val="11"/>
        <color theme="1"/>
        <rFont val="Times New Roman"/>
        <family val="1"/>
      </rPr>
      <t>p&lt;0.10</t>
    </r>
  </si>
  <si>
    <t>Race Condition,
1 = Non-White</t>
  </si>
  <si>
    <t>HP-EXT-NOTWHT</t>
  </si>
  <si>
    <t>HP-INT-NOTWHT</t>
  </si>
  <si>
    <t>LP-EXT-NOTWHT</t>
  </si>
  <si>
    <t>LP-INT-NOTWHT</t>
  </si>
  <si>
    <t>HP-EXT-NOTWHT-STR</t>
  </si>
  <si>
    <t>HP-INT-NOTWHT-STR</t>
  </si>
  <si>
    <t>LP-EXT-NOTWHT-STR</t>
  </si>
  <si>
    <t>LP-INT-NOTWHT-STR</t>
  </si>
  <si>
    <t>EXT-NOTWHT-PWORK</t>
  </si>
  <si>
    <t>EXT-NOTWHT-NOTWORK</t>
  </si>
  <si>
    <t>NOTWHT-NOTWHTPART</t>
  </si>
  <si>
    <t>NOTWHT-WHTPART</t>
  </si>
  <si>
    <t>EXT-NOTWHT</t>
  </si>
  <si>
    <t>INT-NOTWHT</t>
  </si>
  <si>
    <t>NOTWHT-PT</t>
  </si>
  <si>
    <t>NOTWHT-FG</t>
  </si>
  <si>
    <t>LP-INT-NOTWHT-NOTWHTPART</t>
  </si>
  <si>
    <t>LP-INT-NOTWHT-WHTPART</t>
  </si>
  <si>
    <t>HP-EXT-NOTWHT-NOTWHTPART</t>
  </si>
  <si>
    <t>HP-EXT-NOTWHT-WHTPART</t>
  </si>
  <si>
    <t>LP-NOTWHT</t>
  </si>
  <si>
    <t>INT-NOTWHT-PWORK</t>
  </si>
  <si>
    <t>INT-NOTWHT-NOTWORK</t>
  </si>
  <si>
    <t>Note 3: HP = High-performance condition, LP = Low-performance condition, EXT = External attribution condition, INT = Internal attribution condition, WHT = White CEO condition, NOTWHT = Non-White CEO condition, STR= Stratified random sample, PWORK = Participant was currently working at time of study, NOTWORK = Participant was not currently working at time of study, WHTPART = Participant self-reported race as White, NOTWHTPART = Participant did not self-report race as White, PT = Pretested picture manipulation, FG = FaceGen picture manipulation</t>
  </si>
  <si>
    <t>Changes in White and Non-White Representation in Leadership Positions</t>
  </si>
  <si>
    <t>Non-White</t>
  </si>
  <si>
    <r>
      <t>Non-White  representation increase</t>
    </r>
    <r>
      <rPr>
        <vertAlign val="superscript"/>
        <sz val="12"/>
        <color theme="1"/>
        <rFont val="Times New Roman"/>
        <family val="1"/>
      </rPr>
      <t>e</t>
    </r>
  </si>
  <si>
    <r>
      <rPr>
        <vertAlign val="superscript"/>
        <sz val="12"/>
        <color theme="1"/>
        <rFont val="Times New Roman"/>
        <family val="1"/>
      </rPr>
      <t>a</t>
    </r>
    <r>
      <rPr>
        <sz val="12"/>
        <color theme="1"/>
        <rFont val="Times New Roman"/>
        <family val="1"/>
      </rPr>
      <t xml:space="preserve">-- Data reported by U.S. Bureau of Labor Statistics (2007, 2017).  "White" represents individuals of both Hispanic and non-Hispanic ethnicity.  "Non-White" represents a combination of racial minorities and individuals of Hispanic ethnicity.  BLS data does not allow us to differentiate between White Hispanics and minority Hispanics, thus the totals for minorities may have some duplication (i.e. individuals counted as Black and Hispanic).  Because majority of Hispanic Americans also identify as White (U.S. Census Bureau, 2017), this duplication should be minimal.  
</t>
    </r>
    <r>
      <rPr>
        <vertAlign val="superscript"/>
        <sz val="12"/>
        <color theme="1"/>
        <rFont val="Times New Roman"/>
        <family val="1"/>
      </rPr>
      <t>b</t>
    </r>
    <r>
      <rPr>
        <sz val="12"/>
        <color theme="1"/>
        <rFont val="Times New Roman"/>
        <family val="1"/>
      </rPr>
      <t xml:space="preserve">-- Data reported by Lapchick (2008, 2017). Hispanic and White considered separate categories.
</t>
    </r>
    <r>
      <rPr>
        <vertAlign val="superscript"/>
        <sz val="12"/>
        <color theme="1"/>
        <rFont val="Times New Roman"/>
        <family val="1"/>
      </rPr>
      <t>c</t>
    </r>
    <r>
      <rPr>
        <sz val="12"/>
        <color theme="1"/>
        <rFont val="Times New Roman"/>
        <family val="1"/>
      </rPr>
      <t xml:space="preserve">-- Data reported by Manning (2018).  Hispanic and White considered separate categories.
</t>
    </r>
    <r>
      <rPr>
        <vertAlign val="superscript"/>
        <sz val="12"/>
        <color theme="1"/>
        <rFont val="Times New Roman"/>
        <family val="1"/>
      </rPr>
      <t>d</t>
    </r>
    <r>
      <rPr>
        <sz val="12"/>
        <color theme="1"/>
        <rFont val="Times New Roman"/>
        <family val="1"/>
      </rPr>
      <t xml:space="preserve">-- Data reported by U.S. Census Bureau (2010, 2017).  Note that 2010 was closest data to 2007 available.  Hispanic and White considered separate categories.
</t>
    </r>
    <r>
      <rPr>
        <vertAlign val="superscript"/>
        <sz val="12"/>
        <color theme="1"/>
        <rFont val="Times New Roman"/>
        <family val="1"/>
      </rPr>
      <t>e</t>
    </r>
    <r>
      <rPr>
        <sz val="12"/>
        <color theme="1"/>
        <rFont val="Times New Roman"/>
        <family val="1"/>
      </rPr>
      <t>-- Increase = (2017 representation – 2007 representation) / (2007 representation)</t>
    </r>
  </si>
  <si>
    <t>Changes in Non-White Representation in Business Leadership Positions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</si>
</sst>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1" x14ac:knownFonts="1">
    <font>
      <sz val="11"/>
      <color theme="1"/>
      <name val="Calibri"/>
      <family val="2"/>
      <scheme val="minor"/>
    </font>
    <font>
      <sz val="11"/>
      <color theme="1"/>
      <name val="Calibri"/>
      <family val="2"/>
      <scheme val="minor"/>
    </font>
    <font>
      <sz val="11"/>
      <color theme="1"/>
      <name val="Times New Roman"/>
      <family val="1"/>
    </font>
    <font>
      <vertAlign val="superscript"/>
      <sz val="11"/>
      <color theme="1"/>
      <name val="Times New Roman"/>
      <family val="1"/>
    </font>
    <font>
      <b/>
      <sz val="11"/>
      <color theme="1"/>
      <name val="Times New Roman"/>
      <family val="1"/>
    </font>
    <font>
      <b/>
      <vertAlign val="superscript"/>
      <sz val="11"/>
      <color theme="1"/>
      <name val="Times New Roman"/>
      <family val="1"/>
    </font>
    <font>
      <b/>
      <sz val="12"/>
      <color rgb="FF000000"/>
      <name val="Times New Roman"/>
      <family val="1"/>
    </font>
    <font>
      <i/>
      <sz val="12"/>
      <color theme="1"/>
      <name val="Times New Roman"/>
      <family val="1"/>
    </font>
    <font>
      <i/>
      <sz val="11"/>
      <color theme="1"/>
      <name val="Times New Roman"/>
      <family val="1"/>
    </font>
    <font>
      <i/>
      <vertAlign val="superscript"/>
      <sz val="11"/>
      <color theme="1"/>
      <name val="Times New Roman"/>
      <family val="1"/>
    </font>
    <font>
      <i/>
      <vertAlign val="superscript"/>
      <sz val="12"/>
      <color theme="1"/>
      <name val="Times New Roman"/>
      <family val="1"/>
    </font>
    <font>
      <b/>
      <sz val="12"/>
      <color theme="1"/>
      <name val="Times New Roman"/>
      <family val="1"/>
    </font>
    <font>
      <sz val="12"/>
      <color theme="1"/>
      <name val="Times New Roman"/>
      <family val="1"/>
    </font>
    <font>
      <sz val="12"/>
      <color theme="1"/>
      <name val="Calibri"/>
      <family val="2"/>
      <scheme val="minor"/>
    </font>
    <font>
      <vertAlign val="superscript"/>
      <sz val="12"/>
      <color theme="1"/>
      <name val="Times New Roman"/>
      <family val="1"/>
    </font>
    <font>
      <b/>
      <vertAlign val="superscript"/>
      <sz val="12"/>
      <color theme="1"/>
      <name val="Times New Roman"/>
      <family val="1"/>
    </font>
    <font>
      <i/>
      <sz val="12"/>
      <color rgb="FF000000"/>
      <name val="Times New Roman"/>
      <family val="1"/>
    </font>
    <font>
      <i/>
      <sz val="10"/>
      <color theme="1"/>
      <name val="Times New Roman"/>
      <family val="1"/>
    </font>
    <font>
      <sz val="8"/>
      <name val="Calibri"/>
      <family val="2"/>
      <scheme val="minor"/>
    </font>
    <font>
      <sz val="9"/>
      <color theme="1"/>
      <name val="Times New Roman"/>
      <family val="1"/>
    </font>
    <font>
      <sz val="8"/>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s>
  <borders count="34">
    <border>
      <left/>
      <right/>
      <top/>
      <bottom/>
      <diagonal/>
    </border>
    <border>
      <left/>
      <right/>
      <top/>
      <bottom style="medium">
        <color indexed="64"/>
      </bottom>
      <diagonal/>
    </border>
    <border>
      <left/>
      <right/>
      <top/>
      <bottom style="dotted">
        <color auto="1"/>
      </bottom>
      <diagonal/>
    </border>
    <border>
      <left/>
      <right/>
      <top style="dotted">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hair">
        <color indexed="64"/>
      </left>
      <right/>
      <top style="medium">
        <color indexed="64"/>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right style="hair">
        <color indexed="64"/>
      </right>
      <top/>
      <bottom/>
      <diagonal/>
    </border>
  </borders>
  <cellStyleXfs count="2">
    <xf numFmtId="0" fontId="0" fillId="0" borderId="0"/>
    <xf numFmtId="9" fontId="1" fillId="0" borderId="0" applyFont="0" applyFill="0" applyBorder="0" applyAlignment="0" applyProtection="0"/>
  </cellStyleXfs>
  <cellXfs count="374">
    <xf numFmtId="0" fontId="0" fillId="0" borderId="0" xfId="0"/>
    <xf numFmtId="0" fontId="2" fillId="0" borderId="0" xfId="0" applyFont="1"/>
    <xf numFmtId="0" fontId="4" fillId="0" borderId="0" xfId="0" applyFont="1"/>
    <xf numFmtId="0" fontId="2" fillId="0" borderId="0" xfId="0" applyFont="1" applyFill="1" applyAlignment="1">
      <alignment wrapText="1"/>
    </xf>
    <xf numFmtId="164" fontId="2" fillId="0" borderId="0" xfId="1" applyNumberFormat="1" applyFont="1" applyAlignment="1">
      <alignment horizontal="center"/>
    </xf>
    <xf numFmtId="0" fontId="0" fillId="0" borderId="0" xfId="0" applyAlignment="1">
      <alignment horizontal="center"/>
    </xf>
    <xf numFmtId="0" fontId="2" fillId="0" borderId="0" xfId="0" applyFont="1" applyAlignment="1">
      <alignment horizontal="center"/>
    </xf>
    <xf numFmtId="0" fontId="7" fillId="0" borderId="0" xfId="0" applyFont="1"/>
    <xf numFmtId="0" fontId="8" fillId="0" borderId="1" xfId="0" applyFont="1" applyBorder="1" applyAlignment="1">
      <alignment horizontal="left"/>
    </xf>
    <xf numFmtId="0" fontId="0" fillId="0" borderId="0" xfId="0" applyFill="1"/>
    <xf numFmtId="0" fontId="2" fillId="0" borderId="0" xfId="0" applyFont="1" applyFill="1"/>
    <xf numFmtId="2" fontId="2" fillId="0" borderId="0" xfId="0" applyNumberFormat="1" applyFont="1"/>
    <xf numFmtId="2" fontId="2" fillId="0" borderId="0" xfId="0" applyNumberFormat="1" applyFont="1" applyAlignment="1">
      <alignment vertical="center"/>
    </xf>
    <xf numFmtId="0" fontId="0" fillId="0" borderId="1" xfId="0" applyBorder="1"/>
    <xf numFmtId="0" fontId="0" fillId="0" borderId="1" xfId="0" applyFill="1" applyBorder="1"/>
    <xf numFmtId="9" fontId="2" fillId="0" borderId="0" xfId="1" applyFont="1"/>
    <xf numFmtId="10" fontId="2" fillId="0" borderId="0" xfId="1" applyNumberFormat="1" applyFont="1"/>
    <xf numFmtId="0" fontId="4"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xf>
    <xf numFmtId="0" fontId="4" fillId="0" borderId="0" xfId="0" applyFont="1" applyAlignment="1">
      <alignment vertical="top"/>
    </xf>
    <xf numFmtId="10" fontId="2" fillId="0" borderId="0" xfId="1" quotePrefix="1" applyNumberFormat="1" applyFont="1" applyAlignment="1">
      <alignment horizontal="right"/>
    </xf>
    <xf numFmtId="9" fontId="2" fillId="0" borderId="0" xfId="1" applyFont="1" applyAlignment="1">
      <alignment vertical="top"/>
    </xf>
    <xf numFmtId="10" fontId="2" fillId="0" borderId="0" xfId="1" applyNumberFormat="1" applyFont="1" applyAlignment="1">
      <alignment vertical="top"/>
    </xf>
    <xf numFmtId="10" fontId="2" fillId="0" borderId="0" xfId="0" applyNumberFormat="1" applyFont="1" applyAlignment="1">
      <alignment vertical="top"/>
    </xf>
    <xf numFmtId="10" fontId="2" fillId="0" borderId="0" xfId="1" applyNumberFormat="1" applyFont="1" applyAlignment="1"/>
    <xf numFmtId="10" fontId="2" fillId="0" borderId="0" xfId="0" applyNumberFormat="1" applyFont="1" applyAlignment="1"/>
    <xf numFmtId="10" fontId="2" fillId="0" borderId="0" xfId="0" applyNumberFormat="1" applyFont="1"/>
    <xf numFmtId="0" fontId="12" fillId="0" borderId="0" xfId="0" applyFont="1"/>
    <xf numFmtId="0" fontId="12" fillId="0" borderId="7" xfId="0" applyFont="1" applyBorder="1"/>
    <xf numFmtId="0" fontId="12" fillId="0" borderId="4" xfId="0" applyFont="1" applyBorder="1" applyAlignment="1">
      <alignment horizontal="center" wrapText="1"/>
    </xf>
    <xf numFmtId="0" fontId="12" fillId="0" borderId="5" xfId="0" applyFont="1" applyBorder="1" applyAlignment="1">
      <alignment horizontal="center" wrapText="1"/>
    </xf>
    <xf numFmtId="0" fontId="12" fillId="0" borderId="5" xfId="0" applyFont="1" applyBorder="1" applyAlignment="1">
      <alignment horizontal="center"/>
    </xf>
    <xf numFmtId="0" fontId="12" fillId="0" borderId="6" xfId="0" applyFont="1" applyBorder="1" applyAlignment="1">
      <alignment horizontal="center"/>
    </xf>
    <xf numFmtId="0" fontId="12" fillId="0" borderId="6" xfId="0" applyFont="1" applyBorder="1" applyAlignment="1">
      <alignment horizontal="center" wrapText="1"/>
    </xf>
    <xf numFmtId="0" fontId="12" fillId="0" borderId="8" xfId="0" applyFont="1" applyBorder="1"/>
    <xf numFmtId="165" fontId="12" fillId="0" borderId="9" xfId="0" applyNumberFormat="1" applyFont="1" applyBorder="1" applyAlignment="1">
      <alignment horizontal="center"/>
    </xf>
    <xf numFmtId="165" fontId="12" fillId="0" borderId="0" xfId="0" applyNumberFormat="1" applyFont="1" applyBorder="1" applyAlignment="1">
      <alignment horizontal="center"/>
    </xf>
    <xf numFmtId="0" fontId="12" fillId="0" borderId="0" xfId="0" applyFont="1" applyBorder="1" applyAlignment="1">
      <alignment horizontal="center"/>
    </xf>
    <xf numFmtId="1" fontId="12" fillId="0" borderId="0" xfId="0" applyNumberFormat="1" applyFont="1" applyBorder="1" applyAlignment="1">
      <alignment horizontal="center" vertical="center"/>
    </xf>
    <xf numFmtId="0" fontId="12" fillId="0" borderId="10" xfId="0" applyFont="1" applyBorder="1" applyAlignment="1">
      <alignment horizontal="center"/>
    </xf>
    <xf numFmtId="0" fontId="12" fillId="2" borderId="9" xfId="0" applyFont="1" applyFill="1" applyBorder="1" applyAlignment="1">
      <alignment horizontal="center"/>
    </xf>
    <xf numFmtId="0" fontId="12" fillId="2" borderId="0" xfId="0" applyFont="1" applyFill="1" applyBorder="1" applyAlignment="1">
      <alignment horizontal="center"/>
    </xf>
    <xf numFmtId="0" fontId="12" fillId="2" borderId="10" xfId="0" applyFont="1" applyFill="1" applyBorder="1" applyAlignment="1">
      <alignment horizontal="center"/>
    </xf>
    <xf numFmtId="0" fontId="12" fillId="0" borderId="9" xfId="0" applyFont="1" applyBorder="1" applyAlignment="1">
      <alignment horizontal="center"/>
    </xf>
    <xf numFmtId="0" fontId="12" fillId="0" borderId="11" xfId="0" applyFont="1" applyBorder="1"/>
    <xf numFmtId="165" fontId="12" fillId="0" borderId="12" xfId="0" applyNumberFormat="1" applyFont="1" applyBorder="1" applyAlignment="1">
      <alignment horizontal="center"/>
    </xf>
    <xf numFmtId="165" fontId="12" fillId="0" borderId="13" xfId="0" applyNumberFormat="1" applyFont="1" applyBorder="1" applyAlignment="1">
      <alignment horizontal="center"/>
    </xf>
    <xf numFmtId="0" fontId="12" fillId="0" borderId="13" xfId="0" applyFont="1" applyBorder="1" applyAlignment="1">
      <alignment horizontal="center"/>
    </xf>
    <xf numFmtId="1" fontId="12" fillId="0" borderId="13" xfId="0" applyNumberFormat="1" applyFont="1" applyBorder="1" applyAlignment="1">
      <alignment horizontal="center" vertical="center"/>
    </xf>
    <xf numFmtId="0" fontId="12" fillId="0" borderId="14" xfId="0" applyFont="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horizontal="center"/>
    </xf>
    <xf numFmtId="0" fontId="12" fillId="3" borderId="14" xfId="0" applyFont="1" applyFill="1" applyBorder="1" applyAlignment="1">
      <alignment horizontal="center"/>
    </xf>
    <xf numFmtId="0" fontId="0" fillId="4" borderId="7" xfId="0" applyFill="1" applyBorder="1"/>
    <xf numFmtId="0" fontId="2" fillId="0" borderId="0" xfId="0" applyFont="1" applyAlignment="1">
      <alignment horizontal="left" wrapText="1"/>
    </xf>
    <xf numFmtId="0" fontId="0" fillId="5" borderId="7" xfId="0" applyFill="1" applyBorder="1"/>
    <xf numFmtId="0" fontId="2" fillId="0" borderId="0" xfId="0" applyFont="1" applyBorder="1" applyAlignment="1">
      <alignment horizontal="center"/>
    </xf>
    <xf numFmtId="0" fontId="2" fillId="0" borderId="0" xfId="0" applyFont="1" applyAlignment="1">
      <alignment horizontal="right"/>
    </xf>
    <xf numFmtId="0" fontId="2" fillId="0" borderId="21" xfId="0" applyFont="1" applyBorder="1" applyAlignment="1">
      <alignment horizontal="center"/>
    </xf>
    <xf numFmtId="0" fontId="8" fillId="0" borderId="21" xfId="0" applyFont="1" applyBorder="1" applyAlignment="1">
      <alignment horizontal="right"/>
    </xf>
    <xf numFmtId="0" fontId="8" fillId="0" borderId="0" xfId="0" applyFont="1" applyBorder="1" applyAlignment="1">
      <alignment horizontal="right"/>
    </xf>
    <xf numFmtId="0" fontId="2" fillId="0" borderId="21" xfId="0" applyFont="1" applyBorder="1" applyAlignment="1">
      <alignment horizontal="left"/>
    </xf>
    <xf numFmtId="2" fontId="2" fillId="0" borderId="21" xfId="0" applyNumberFormat="1" applyFont="1" applyBorder="1" applyAlignment="1">
      <alignment horizontal="right"/>
    </xf>
    <xf numFmtId="2" fontId="2" fillId="0" borderId="0" xfId="0" applyNumberFormat="1" applyFont="1" applyBorder="1" applyAlignment="1">
      <alignment horizontal="right"/>
    </xf>
    <xf numFmtId="0" fontId="3" fillId="0" borderId="0" xfId="0" applyFont="1" applyBorder="1" applyAlignment="1">
      <alignment horizontal="left"/>
    </xf>
    <xf numFmtId="0" fontId="2" fillId="0" borderId="26" xfId="0" applyFont="1" applyBorder="1" applyAlignment="1">
      <alignment horizontal="center"/>
    </xf>
    <xf numFmtId="0" fontId="2" fillId="0" borderId="0" xfId="0" applyFont="1" applyFill="1" applyBorder="1" applyAlignment="1">
      <alignment horizontal="left"/>
    </xf>
    <xf numFmtId="0" fontId="3" fillId="0" borderId="0" xfId="0" applyFont="1" applyAlignment="1">
      <alignment horizontal="left"/>
    </xf>
    <xf numFmtId="10" fontId="2" fillId="0" borderId="0" xfId="1" applyNumberFormat="1" applyFont="1" applyAlignment="1">
      <alignment horizontal="right"/>
    </xf>
    <xf numFmtId="0" fontId="11" fillId="0" borderId="0" xfId="0" applyFont="1" applyAlignment="1"/>
    <xf numFmtId="2" fontId="2" fillId="0" borderId="9" xfId="0" applyNumberFormat="1" applyFont="1" applyBorder="1"/>
    <xf numFmtId="2" fontId="2" fillId="0" borderId="10" xfId="0" applyNumberFormat="1" applyFont="1" applyBorder="1"/>
    <xf numFmtId="2" fontId="2" fillId="0" borderId="12" xfId="0" applyNumberFormat="1" applyFont="1" applyBorder="1"/>
    <xf numFmtId="2" fontId="2" fillId="0" borderId="14" xfId="0" applyNumberFormat="1" applyFont="1" applyBorder="1"/>
    <xf numFmtId="0" fontId="2" fillId="0" borderId="15" xfId="0" applyFont="1" applyBorder="1"/>
    <xf numFmtId="0" fontId="2" fillId="0" borderId="17" xfId="0" applyFont="1" applyBorder="1"/>
    <xf numFmtId="0" fontId="2" fillId="0" borderId="9" xfId="0" applyFont="1" applyBorder="1"/>
    <xf numFmtId="0" fontId="2" fillId="0" borderId="10" xfId="0" applyFont="1" applyBorder="1"/>
    <xf numFmtId="0" fontId="2" fillId="0" borderId="12" xfId="0" applyFont="1" applyBorder="1"/>
    <xf numFmtId="0" fontId="2" fillId="0" borderId="14" xfId="0" applyFont="1" applyBorder="1"/>
    <xf numFmtId="0" fontId="4" fillId="0" borderId="12" xfId="0" applyFont="1" applyBorder="1"/>
    <xf numFmtId="0" fontId="4" fillId="0" borderId="14" xfId="0" applyFont="1" applyBorder="1" applyAlignment="1">
      <alignment horizontal="right"/>
    </xf>
    <xf numFmtId="0" fontId="4" fillId="0" borderId="12" xfId="0" applyFont="1" applyBorder="1" applyAlignment="1">
      <alignment horizontal="right"/>
    </xf>
    <xf numFmtId="0" fontId="4" fillId="0" borderId="14" xfId="0" applyFont="1" applyBorder="1"/>
    <xf numFmtId="0" fontId="3" fillId="0" borderId="10" xfId="0" applyFont="1" applyBorder="1"/>
    <xf numFmtId="0" fontId="13" fillId="0" borderId="0" xfId="0" applyFont="1"/>
    <xf numFmtId="0" fontId="13" fillId="0" borderId="0" xfId="0" applyFont="1" applyAlignment="1">
      <alignment horizontal="center"/>
    </xf>
    <xf numFmtId="0" fontId="12" fillId="0" borderId="0" xfId="0" applyFont="1" applyAlignment="1">
      <alignment horizont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2" fontId="12" fillId="0" borderId="16" xfId="0" applyNumberFormat="1" applyFont="1" applyBorder="1" applyAlignment="1">
      <alignment horizontal="center"/>
    </xf>
    <xf numFmtId="0" fontId="12" fillId="0" borderId="9" xfId="0" applyFont="1" applyBorder="1" applyAlignment="1">
      <alignment horizontal="center" vertical="center"/>
    </xf>
    <xf numFmtId="0" fontId="12" fillId="5" borderId="0"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0" xfId="0" applyFont="1" applyFill="1" applyBorder="1" applyAlignment="1">
      <alignment horizontal="center" vertical="center"/>
    </xf>
    <xf numFmtId="0" fontId="12" fillId="5"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2" fontId="12" fillId="0" borderId="0" xfId="0" applyNumberFormat="1" applyFont="1" applyBorder="1" applyAlignment="1">
      <alignment horizontal="center"/>
    </xf>
    <xf numFmtId="0" fontId="12" fillId="0" borderId="0" xfId="0" applyFont="1" applyBorder="1" applyAlignment="1">
      <alignment horizontal="center" vertical="center"/>
    </xf>
    <xf numFmtId="2" fontId="12" fillId="0" borderId="13" xfId="0" applyNumberFormat="1" applyFont="1" applyBorder="1" applyAlignment="1">
      <alignment horizontal="center"/>
    </xf>
    <xf numFmtId="0" fontId="12" fillId="5" borderId="13"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3" xfId="0" applyFont="1" applyFill="1" applyBorder="1" applyAlignment="1">
      <alignment horizontal="center" vertical="center"/>
    </xf>
    <xf numFmtId="0" fontId="13" fillId="0" borderId="0" xfId="0" applyFont="1" applyAlignment="1">
      <alignment horizontal="center" vertical="center"/>
    </xf>
    <xf numFmtId="0" fontId="13" fillId="4" borderId="7" xfId="0" applyFont="1" applyFill="1" applyBorder="1"/>
    <xf numFmtId="0" fontId="12" fillId="0" borderId="0" xfId="0" applyFont="1" applyAlignment="1">
      <alignment horizontal="left" wrapText="1"/>
    </xf>
    <xf numFmtId="0" fontId="13" fillId="5" borderId="7" xfId="0" applyFont="1" applyFill="1" applyBorder="1"/>
    <xf numFmtId="0" fontId="11" fillId="0" borderId="0" xfId="0" applyFont="1"/>
    <xf numFmtId="0" fontId="12" fillId="0" borderId="0" xfId="0" applyFont="1" applyFill="1" applyAlignment="1">
      <alignment wrapText="1"/>
    </xf>
    <xf numFmtId="164" fontId="12" fillId="0" borderId="0" xfId="1" applyNumberFormat="1" applyFont="1" applyAlignment="1">
      <alignment horizontal="center"/>
    </xf>
    <xf numFmtId="164" fontId="13" fillId="0" borderId="0" xfId="1" applyNumberFormat="1" applyFont="1"/>
    <xf numFmtId="164" fontId="12" fillId="0" borderId="0" xfId="1" applyNumberFormat="1" applyFont="1" applyAlignment="1">
      <alignment horizontal="center" vertical="top"/>
    </xf>
    <xf numFmtId="164" fontId="12" fillId="0" borderId="0" xfId="1" applyNumberFormat="1" applyFont="1" applyAlignment="1">
      <alignment horizontal="center" vertical="center"/>
    </xf>
    <xf numFmtId="0" fontId="4" fillId="0" borderId="0" xfId="0" applyFont="1" applyAlignment="1">
      <alignment horizontal="left" vertical="top"/>
    </xf>
    <xf numFmtId="9" fontId="2" fillId="0" borderId="0" xfId="1" quotePrefix="1" applyFont="1" applyAlignment="1">
      <alignment horizontal="right"/>
    </xf>
    <xf numFmtId="0" fontId="2" fillId="0" borderId="2" xfId="0" applyFont="1" applyBorder="1" applyAlignment="1">
      <alignment horizontal="left" vertical="top" wrapText="1"/>
    </xf>
    <xf numFmtId="2" fontId="2" fillId="0" borderId="0" xfId="0" applyNumberFormat="1" applyFont="1" applyFill="1" applyAlignment="1">
      <alignment vertical="top"/>
    </xf>
    <xf numFmtId="2" fontId="2" fillId="0" borderId="2" xfId="0" applyNumberFormat="1" applyFont="1" applyFill="1" applyBorder="1" applyAlignment="1">
      <alignment vertical="top"/>
    </xf>
    <xf numFmtId="0" fontId="3" fillId="0" borderId="2" xfId="0" applyFont="1" applyFill="1" applyBorder="1" applyAlignment="1">
      <alignment vertical="top"/>
    </xf>
    <xf numFmtId="0" fontId="0" fillId="0" borderId="0" xfId="0" applyFont="1" applyAlignment="1">
      <alignment vertical="top"/>
    </xf>
    <xf numFmtId="0" fontId="2" fillId="0" borderId="0" xfId="0" applyFont="1" applyAlignment="1">
      <alignment horizontal="left" vertical="top"/>
    </xf>
    <xf numFmtId="0" fontId="3" fillId="0" borderId="0" xfId="0" applyFont="1" applyFill="1" applyAlignment="1">
      <alignment vertical="top"/>
    </xf>
    <xf numFmtId="0" fontId="3" fillId="0" borderId="0" xfId="0" applyFont="1" applyFill="1" applyBorder="1" applyAlignment="1">
      <alignment vertical="top"/>
    </xf>
    <xf numFmtId="2" fontId="2" fillId="0" borderId="0" xfId="0" applyNumberFormat="1" applyFont="1" applyFill="1" applyBorder="1" applyAlignment="1">
      <alignment vertical="top"/>
    </xf>
    <xf numFmtId="0" fontId="2" fillId="0" borderId="0" xfId="0" applyFont="1" applyBorder="1" applyAlignment="1">
      <alignment horizontal="left" vertical="top" wrapText="1"/>
    </xf>
    <xf numFmtId="0" fontId="4" fillId="0" borderId="0" xfId="0" applyFont="1" applyAlignment="1">
      <alignment horizontal="center" vertical="top"/>
    </xf>
    <xf numFmtId="0" fontId="2" fillId="0" borderId="0" xfId="0" applyNumberFormat="1" applyFont="1"/>
    <xf numFmtId="0" fontId="2" fillId="0" borderId="16" xfId="0" applyFont="1" applyBorder="1"/>
    <xf numFmtId="10" fontId="2" fillId="0" borderId="16" xfId="1" applyNumberFormat="1" applyFont="1" applyBorder="1" applyAlignment="1">
      <alignment horizontal="right"/>
    </xf>
    <xf numFmtId="10" fontId="2" fillId="0" borderId="16" xfId="1" quotePrefix="1" applyNumberFormat="1" applyFont="1" applyBorder="1" applyAlignment="1">
      <alignment horizontal="right"/>
    </xf>
    <xf numFmtId="0" fontId="2" fillId="0" borderId="16" xfId="0" applyFont="1" applyBorder="1" applyAlignment="1">
      <alignment horizontal="right"/>
    </xf>
    <xf numFmtId="0" fontId="3" fillId="0" borderId="16" xfId="0" applyFont="1" applyBorder="1" applyAlignment="1">
      <alignment horizontal="left"/>
    </xf>
    <xf numFmtId="0" fontId="3" fillId="0" borderId="17" xfId="0" applyFont="1" applyBorder="1" applyAlignment="1">
      <alignment horizontal="left"/>
    </xf>
    <xf numFmtId="0" fontId="2" fillId="0" borderId="0" xfId="0" applyFont="1" applyBorder="1"/>
    <xf numFmtId="9" fontId="2" fillId="0" borderId="0" xfId="0" applyNumberFormat="1" applyFont="1" applyBorder="1" applyAlignment="1">
      <alignment horizontal="right"/>
    </xf>
    <xf numFmtId="10" fontId="2" fillId="0" borderId="0" xfId="1" applyNumberFormat="1" applyFont="1" applyBorder="1" applyAlignment="1">
      <alignment horizontal="right"/>
    </xf>
    <xf numFmtId="0" fontId="3" fillId="0" borderId="10" xfId="0" applyFont="1" applyBorder="1" applyAlignment="1">
      <alignment horizontal="left"/>
    </xf>
    <xf numFmtId="0" fontId="2" fillId="0" borderId="13" xfId="0" applyFont="1" applyBorder="1"/>
    <xf numFmtId="0" fontId="2" fillId="0" borderId="13" xfId="0" applyFont="1" applyBorder="1" applyAlignment="1">
      <alignment horizontal="right"/>
    </xf>
    <xf numFmtId="2" fontId="2" fillId="0" borderId="0" xfId="1" applyNumberFormat="1" applyFont="1" applyBorder="1" applyAlignment="1">
      <alignment horizontal="right"/>
    </xf>
    <xf numFmtId="0" fontId="4" fillId="0" borderId="16" xfId="0" applyFont="1" applyBorder="1" applyAlignment="1"/>
    <xf numFmtId="0" fontId="2" fillId="0" borderId="12" xfId="0" applyFont="1" applyBorder="1" applyAlignment="1">
      <alignment vertical="top" wrapText="1"/>
    </xf>
    <xf numFmtId="0" fontId="2" fillId="0" borderId="13" xfId="0" applyFont="1" applyBorder="1" applyAlignment="1">
      <alignment horizontal="righ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2" fillId="0" borderId="16" xfId="0" applyFont="1" applyFill="1" applyBorder="1"/>
    <xf numFmtId="0" fontId="2" fillId="0" borderId="16" xfId="0" applyFont="1" applyFill="1" applyBorder="1" applyAlignment="1">
      <alignment horizontal="right"/>
    </xf>
    <xf numFmtId="10" fontId="2" fillId="0" borderId="16" xfId="1" applyNumberFormat="1" applyFont="1" applyFill="1" applyBorder="1" applyAlignment="1">
      <alignment horizontal="right"/>
    </xf>
    <xf numFmtId="10" fontId="2" fillId="0" borderId="16" xfId="1" quotePrefix="1" applyNumberFormat="1" applyFont="1" applyFill="1" applyBorder="1" applyAlignment="1">
      <alignment horizontal="right"/>
    </xf>
    <xf numFmtId="0" fontId="3" fillId="0" borderId="16" xfId="0" applyFont="1" applyFill="1" applyBorder="1" applyAlignment="1">
      <alignment horizontal="left"/>
    </xf>
    <xf numFmtId="0" fontId="3" fillId="0" borderId="17" xfId="0" applyFont="1" applyFill="1" applyBorder="1" applyAlignment="1">
      <alignment horizontal="left"/>
    </xf>
    <xf numFmtId="0" fontId="2" fillId="0" borderId="0" xfId="0" applyFont="1" applyFill="1" applyBorder="1"/>
    <xf numFmtId="9" fontId="2" fillId="0" borderId="0" xfId="0" applyNumberFormat="1" applyFont="1" applyFill="1" applyBorder="1" applyAlignment="1">
      <alignment horizontal="right"/>
    </xf>
    <xf numFmtId="10" fontId="2" fillId="0" borderId="0" xfId="1" applyNumberFormat="1" applyFont="1" applyFill="1" applyBorder="1" applyAlignment="1">
      <alignment horizontal="right"/>
    </xf>
    <xf numFmtId="2" fontId="2" fillId="0" borderId="0" xfId="1" applyNumberFormat="1" applyFont="1" applyFill="1" applyBorder="1" applyAlignment="1">
      <alignment horizontal="right"/>
    </xf>
    <xf numFmtId="0" fontId="3" fillId="0" borderId="0" xfId="0" applyFont="1" applyFill="1" applyBorder="1" applyAlignment="1">
      <alignment horizontal="left"/>
    </xf>
    <xf numFmtId="0" fontId="3" fillId="0" borderId="10" xfId="0" applyFont="1" applyFill="1" applyBorder="1" applyAlignment="1">
      <alignment horizontal="left"/>
    </xf>
    <xf numFmtId="2" fontId="2" fillId="0" borderId="0" xfId="0" applyNumberFormat="1" applyFont="1" applyFill="1" applyBorder="1" applyAlignment="1">
      <alignment horizontal="right"/>
    </xf>
    <xf numFmtId="0" fontId="2" fillId="0" borderId="13" xfId="0" applyFont="1" applyFill="1" applyBorder="1"/>
    <xf numFmtId="0" fontId="2" fillId="0" borderId="13" xfId="0" applyFont="1" applyFill="1" applyBorder="1" applyAlignment="1">
      <alignment horizontal="right"/>
    </xf>
    <xf numFmtId="0" fontId="3" fillId="0" borderId="13" xfId="0" applyFont="1" applyFill="1" applyBorder="1" applyAlignment="1">
      <alignment horizontal="left"/>
    </xf>
    <xf numFmtId="0" fontId="3" fillId="0" borderId="14" xfId="0" applyFont="1" applyFill="1" applyBorder="1" applyAlignment="1">
      <alignment horizontal="left"/>
    </xf>
    <xf numFmtId="0" fontId="4" fillId="0" borderId="15" xfId="0" applyFont="1" applyBorder="1" applyAlignment="1"/>
    <xf numFmtId="0" fontId="2" fillId="0" borderId="12" xfId="0" applyFont="1" applyBorder="1" applyAlignment="1">
      <alignment horizontal="right" vertical="top" wrapText="1"/>
    </xf>
    <xf numFmtId="0" fontId="8" fillId="0" borderId="0" xfId="0" applyFont="1" applyAlignment="1"/>
    <xf numFmtId="0" fontId="4" fillId="0" borderId="16" xfId="0" applyFont="1" applyBorder="1" applyAlignment="1">
      <alignment horizontal="center"/>
    </xf>
    <xf numFmtId="0" fontId="0" fillId="0" borderId="0" xfId="0" applyAlignment="1">
      <alignment vertical="center"/>
    </xf>
    <xf numFmtId="0" fontId="17" fillId="0" borderId="0" xfId="0" applyFont="1" applyAlignment="1">
      <alignment vertical="center"/>
    </xf>
    <xf numFmtId="0" fontId="8" fillId="0" borderId="18" xfId="0" applyFont="1" applyBorder="1" applyAlignment="1">
      <alignment horizontal="left" vertical="center"/>
    </xf>
    <xf numFmtId="0" fontId="8" fillId="0" borderId="31" xfId="0" applyFont="1" applyBorder="1" applyAlignment="1">
      <alignment horizontal="right"/>
    </xf>
    <xf numFmtId="0" fontId="8" fillId="0" borderId="25" xfId="0" applyFont="1" applyBorder="1" applyAlignment="1">
      <alignment horizontal="right"/>
    </xf>
    <xf numFmtId="2" fontId="2" fillId="0" borderId="31" xfId="0" applyNumberFormat="1" applyFont="1" applyBorder="1" applyAlignment="1">
      <alignment horizontal="right"/>
    </xf>
    <xf numFmtId="0" fontId="3" fillId="0" borderId="25" xfId="0" applyFont="1" applyBorder="1" applyAlignment="1">
      <alignment horizontal="left"/>
    </xf>
    <xf numFmtId="0" fontId="0" fillId="0" borderId="21" xfId="0" applyBorder="1"/>
    <xf numFmtId="0" fontId="2" fillId="0" borderId="21" xfId="0" applyFont="1" applyFill="1" applyBorder="1" applyAlignment="1">
      <alignment horizontal="left"/>
    </xf>
    <xf numFmtId="0" fontId="8" fillId="0" borderId="1" xfId="0" applyFont="1" applyFill="1" applyBorder="1" applyAlignment="1">
      <alignment horizontal="center"/>
    </xf>
    <xf numFmtId="0" fontId="2" fillId="0" borderId="0" xfId="0" applyFont="1" applyAlignment="1">
      <alignment wrapText="1"/>
    </xf>
    <xf numFmtId="0" fontId="3" fillId="0" borderId="0" xfId="0" applyFont="1"/>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xf>
    <xf numFmtId="0" fontId="2" fillId="0" borderId="5" xfId="0" applyFont="1" applyBorder="1" applyAlignment="1">
      <alignment vertical="center"/>
    </xf>
    <xf numFmtId="0" fontId="2" fillId="0" borderId="5" xfId="0" applyFont="1" applyBorder="1" applyAlignment="1">
      <alignment vertical="center" wrapText="1"/>
    </xf>
    <xf numFmtId="1" fontId="2" fillId="0" borderId="5" xfId="0" applyNumberFormat="1" applyFont="1" applyBorder="1" applyAlignment="1">
      <alignment vertical="center"/>
    </xf>
    <xf numFmtId="0" fontId="2" fillId="0" borderId="13" xfId="0" applyFont="1" applyBorder="1" applyAlignment="1">
      <alignment vertical="center"/>
    </xf>
    <xf numFmtId="0" fontId="2" fillId="0" borderId="13" xfId="0" applyFont="1" applyBorder="1" applyAlignment="1">
      <alignment vertical="center" wrapText="1"/>
    </xf>
    <xf numFmtId="2" fontId="2" fillId="0" borderId="13" xfId="0" applyNumberFormat="1" applyFont="1" applyBorder="1" applyAlignment="1">
      <alignment vertical="center"/>
    </xf>
    <xf numFmtId="0" fontId="3" fillId="0" borderId="13" xfId="0" applyFont="1" applyBorder="1" applyAlignment="1">
      <alignment vertical="center"/>
    </xf>
    <xf numFmtId="164" fontId="13" fillId="0" borderId="0" xfId="0" applyNumberFormat="1" applyFont="1"/>
    <xf numFmtId="0" fontId="2" fillId="0" borderId="0" xfId="0" applyFont="1" applyAlignment="1">
      <alignment horizontal="center"/>
    </xf>
    <xf numFmtId="0" fontId="8" fillId="0" borderId="1" xfId="0" applyFont="1" applyFill="1" applyBorder="1" applyAlignment="1">
      <alignment horizontal="center"/>
    </xf>
    <xf numFmtId="0" fontId="2" fillId="0" borderId="0" xfId="0" applyFont="1" applyBorder="1" applyAlignment="1">
      <alignment vertical="center"/>
    </xf>
    <xf numFmtId="0" fontId="2" fillId="0" borderId="0" xfId="0" applyFont="1" applyBorder="1" applyAlignment="1">
      <alignment vertical="center" wrapText="1"/>
    </xf>
    <xf numFmtId="2" fontId="2" fillId="0" borderId="0" xfId="0" applyNumberFormat="1" applyFont="1" applyBorder="1" applyAlignment="1">
      <alignment vertical="center"/>
    </xf>
    <xf numFmtId="0" fontId="3" fillId="0" borderId="0" xfId="0" applyFont="1" applyBorder="1" applyAlignment="1">
      <alignment vertical="center"/>
    </xf>
    <xf numFmtId="0" fontId="0" fillId="0" borderId="3" xfId="0" applyFont="1" applyFill="1" applyBorder="1" applyAlignment="1">
      <alignment vertical="top"/>
    </xf>
    <xf numFmtId="0" fontId="2" fillId="0" borderId="0" xfId="0" applyFont="1" applyFill="1" applyAlignment="1">
      <alignment horizontal="left" vertical="top"/>
    </xf>
    <xf numFmtId="0" fontId="2" fillId="0" borderId="3" xfId="0" applyFont="1" applyFill="1" applyBorder="1" applyAlignment="1">
      <alignment horizontal="left" vertical="top"/>
    </xf>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Border="1" applyAlignment="1">
      <alignment horizontal="left" vertical="top"/>
    </xf>
    <xf numFmtId="0" fontId="2" fillId="0" borderId="0" xfId="0" applyFont="1" applyFill="1" applyAlignment="1">
      <alignment vertical="top"/>
    </xf>
    <xf numFmtId="0" fontId="2" fillId="0" borderId="0" xfId="0" applyFont="1" applyFill="1" applyBorder="1" applyAlignment="1">
      <alignment vertical="top"/>
    </xf>
    <xf numFmtId="0" fontId="2" fillId="0" borderId="2" xfId="0" applyFont="1" applyFill="1" applyBorder="1" applyAlignment="1">
      <alignment vertical="top"/>
    </xf>
    <xf numFmtId="2" fontId="2" fillId="0" borderId="3" xfId="0" applyNumberFormat="1" applyFont="1" applyFill="1" applyBorder="1" applyAlignment="1">
      <alignment vertical="top"/>
    </xf>
    <xf numFmtId="0" fontId="8" fillId="0" borderId="1" xfId="0" applyFont="1" applyBorder="1" applyAlignment="1">
      <alignment horizontal="center"/>
    </xf>
    <xf numFmtId="2" fontId="2" fillId="0" borderId="0" xfId="0" applyNumberFormat="1" applyFont="1" applyAlignment="1">
      <alignment vertical="top"/>
    </xf>
    <xf numFmtId="0" fontId="3" fillId="0" borderId="0" xfId="0" applyFont="1" applyAlignment="1">
      <alignment vertical="top"/>
    </xf>
    <xf numFmtId="0" fontId="0" fillId="0" borderId="0" xfId="0" applyAlignment="1">
      <alignment vertical="top"/>
    </xf>
    <xf numFmtId="0" fontId="3" fillId="0" borderId="2" xfId="0" applyFont="1" applyBorder="1" applyAlignment="1">
      <alignment vertical="top"/>
    </xf>
    <xf numFmtId="2" fontId="2" fillId="0" borderId="2" xfId="0" applyNumberFormat="1" applyFont="1" applyBorder="1" applyAlignment="1">
      <alignment vertical="top"/>
    </xf>
    <xf numFmtId="0" fontId="2" fillId="0" borderId="2" xfId="0" applyFont="1" applyBorder="1" applyAlignment="1">
      <alignment vertical="top"/>
    </xf>
    <xf numFmtId="0" fontId="0" fillId="0" borderId="3" xfId="0" applyBorder="1" applyAlignment="1">
      <alignment vertical="top"/>
    </xf>
    <xf numFmtId="0" fontId="2" fillId="0" borderId="3" xfId="0" applyFont="1" applyBorder="1" applyAlignment="1">
      <alignment horizontal="left" vertical="top"/>
    </xf>
    <xf numFmtId="2" fontId="2" fillId="0" borderId="3" xfId="0" applyNumberFormat="1" applyFont="1" applyBorder="1" applyAlignment="1">
      <alignment vertical="top"/>
    </xf>
    <xf numFmtId="0" fontId="0" fillId="0" borderId="0" xfId="0" applyAlignment="1">
      <alignment horizontal="left" vertical="top"/>
    </xf>
    <xf numFmtId="0" fontId="12" fillId="0" borderId="0" xfId="0" applyFont="1" applyAlignment="1">
      <alignment vertical="top"/>
    </xf>
    <xf numFmtId="0" fontId="2" fillId="0" borderId="21" xfId="0" applyFont="1" applyBorder="1"/>
    <xf numFmtId="0" fontId="2" fillId="0" borderId="21" xfId="0" applyFont="1" applyBorder="1" applyAlignment="1">
      <alignment horizontal="right"/>
    </xf>
    <xf numFmtId="0" fontId="0" fillId="0" borderId="0" xfId="0" applyBorder="1"/>
    <xf numFmtId="0" fontId="2" fillId="0" borderId="25" xfId="0" applyFont="1" applyBorder="1" applyAlignment="1">
      <alignment horizontal="center"/>
    </xf>
    <xf numFmtId="0" fontId="0" fillId="0" borderId="0" xfId="0" applyBorder="1" applyAlignment="1">
      <alignment horizontal="center"/>
    </xf>
    <xf numFmtId="0" fontId="6" fillId="0" borderId="0" xfId="0" applyFont="1" applyAlignment="1">
      <alignment vertical="center"/>
    </xf>
    <xf numFmtId="0" fontId="2" fillId="0" borderId="22" xfId="0" applyFont="1" applyBorder="1" applyAlignment="1">
      <alignment horizontal="center"/>
    </xf>
    <xf numFmtId="0" fontId="2" fillId="0" borderId="23" xfId="0" applyFont="1" applyBorder="1"/>
    <xf numFmtId="0" fontId="0" fillId="0" borderId="23" xfId="0" applyBorder="1"/>
    <xf numFmtId="0" fontId="0" fillId="0" borderId="24" xfId="0" applyBorder="1"/>
    <xf numFmtId="0" fontId="2" fillId="0" borderId="1" xfId="0" applyFont="1" applyBorder="1" applyAlignment="1">
      <alignment horizontal="center"/>
    </xf>
    <xf numFmtId="0" fontId="2" fillId="0" borderId="26" xfId="0" applyFont="1" applyBorder="1"/>
    <xf numFmtId="2" fontId="2" fillId="0" borderId="1" xfId="0" applyNumberFormat="1" applyFont="1" applyBorder="1" applyAlignment="1">
      <alignment horizontal="center"/>
    </xf>
    <xf numFmtId="2" fontId="2" fillId="0" borderId="27" xfId="0" applyNumberFormat="1" applyFont="1" applyBorder="1" applyAlignment="1">
      <alignment horizontal="center"/>
    </xf>
    <xf numFmtId="0" fontId="2" fillId="0" borderId="26" xfId="0" applyFont="1" applyBorder="1" applyAlignment="1">
      <alignment horizontal="right"/>
    </xf>
    <xf numFmtId="0" fontId="8" fillId="0" borderId="1" xfId="0" applyFont="1" applyBorder="1" applyAlignment="1">
      <alignment horizontal="center"/>
    </xf>
    <xf numFmtId="0" fontId="2" fillId="0" borderId="0" xfId="0" applyFont="1" applyAlignment="1">
      <alignment horizontal="center"/>
    </xf>
    <xf numFmtId="0" fontId="8" fillId="0" borderId="1" xfId="0" applyFont="1" applyFill="1" applyBorder="1" applyAlignment="1">
      <alignment horizontal="center"/>
    </xf>
    <xf numFmtId="0" fontId="2" fillId="0" borderId="0" xfId="0" applyFont="1" applyAlignment="1">
      <alignment horizontal="center"/>
    </xf>
    <xf numFmtId="0" fontId="8" fillId="0" borderId="1" xfId="0" applyFont="1" applyBorder="1" applyAlignment="1">
      <alignment horizontal="center"/>
    </xf>
    <xf numFmtId="2" fontId="2" fillId="0" borderId="0" xfId="0" applyNumberFormat="1" applyFont="1" applyBorder="1" applyAlignment="1">
      <alignment horizontal="center"/>
    </xf>
    <xf numFmtId="2" fontId="2" fillId="0" borderId="25" xfId="0" applyNumberFormat="1" applyFont="1" applyBorder="1" applyAlignment="1">
      <alignment horizontal="center"/>
    </xf>
    <xf numFmtId="0" fontId="8" fillId="0" borderId="1" xfId="0" applyFont="1" applyFill="1" applyBorder="1" applyAlignment="1">
      <alignment horizontal="center"/>
    </xf>
    <xf numFmtId="165" fontId="2" fillId="0" borderId="25" xfId="0" applyNumberFormat="1" applyFont="1" applyBorder="1" applyAlignment="1">
      <alignment horizontal="center"/>
    </xf>
    <xf numFmtId="165" fontId="2" fillId="0" borderId="0" xfId="0" applyNumberFormat="1" applyFont="1" applyBorder="1" applyAlignment="1">
      <alignment horizontal="center"/>
    </xf>
    <xf numFmtId="0" fontId="20" fillId="0" borderId="0" xfId="0" applyFont="1" applyAlignment="1">
      <alignment vertical="center" wrapText="1"/>
    </xf>
    <xf numFmtId="0" fontId="7" fillId="0" borderId="0" xfId="0" applyFont="1" applyFill="1"/>
    <xf numFmtId="0" fontId="2" fillId="0" borderId="0" xfId="0" applyFont="1" applyAlignment="1">
      <alignment horizontal="center"/>
    </xf>
    <xf numFmtId="0" fontId="8" fillId="0" borderId="1" xfId="0" applyFont="1" applyBorder="1" applyAlignment="1">
      <alignment horizontal="center"/>
    </xf>
    <xf numFmtId="0" fontId="2" fillId="0" borderId="0" xfId="0" applyFont="1" applyAlignment="1">
      <alignment horizontal="left" vertical="top" wrapText="1"/>
    </xf>
    <xf numFmtId="2" fontId="2" fillId="0" borderId="0" xfId="0" applyNumberFormat="1" applyFont="1" applyBorder="1" applyAlignment="1">
      <alignment horizontal="center"/>
    </xf>
    <xf numFmtId="2" fontId="2" fillId="0" borderId="25" xfId="0" applyNumberFormat="1" applyFont="1" applyBorder="1" applyAlignment="1">
      <alignment horizontal="center"/>
    </xf>
    <xf numFmtId="0" fontId="2" fillId="0" borderId="0" xfId="0" applyFont="1" applyFill="1" applyAlignment="1">
      <alignment horizontal="center"/>
    </xf>
    <xf numFmtId="0" fontId="8" fillId="0" borderId="1" xfId="0" applyFont="1" applyFill="1" applyBorder="1" applyAlignment="1">
      <alignment horizontal="center"/>
    </xf>
    <xf numFmtId="0" fontId="2" fillId="0" borderId="3" xfId="0" applyFont="1" applyBorder="1" applyAlignment="1">
      <alignment vertical="top"/>
    </xf>
    <xf numFmtId="0" fontId="3" fillId="0" borderId="3" xfId="0" applyFont="1" applyBorder="1" applyAlignment="1">
      <alignment vertical="top"/>
    </xf>
    <xf numFmtId="0" fontId="3" fillId="0" borderId="3" xfId="0" applyFont="1" applyFill="1" applyBorder="1" applyAlignment="1">
      <alignment vertical="top"/>
    </xf>
    <xf numFmtId="0" fontId="8" fillId="0" borderId="1" xfId="0" applyFont="1" applyFill="1" applyBorder="1" applyAlignment="1">
      <alignment horizontal="left"/>
    </xf>
    <xf numFmtId="0" fontId="0" fillId="0" borderId="0" xfId="0" applyFill="1" applyAlignment="1">
      <alignment vertical="top"/>
    </xf>
    <xf numFmtId="0" fontId="2" fillId="0" borderId="2" xfId="0" applyFont="1" applyFill="1" applyBorder="1" applyAlignment="1">
      <alignment horizontal="left" vertical="top" wrapText="1"/>
    </xf>
    <xf numFmtId="0" fontId="2" fillId="0" borderId="0" xfId="0" applyFont="1" applyFill="1" applyAlignment="1">
      <alignment horizontal="left" vertical="top" wrapText="1"/>
    </xf>
    <xf numFmtId="0" fontId="2" fillId="0" borderId="3" xfId="0" applyFont="1" applyFill="1" applyBorder="1" applyAlignment="1">
      <alignment vertical="top"/>
    </xf>
    <xf numFmtId="0" fontId="2" fillId="0" borderId="2" xfId="0" applyFont="1" applyFill="1" applyBorder="1" applyAlignment="1">
      <alignment horizontal="left" vertical="top"/>
    </xf>
    <xf numFmtId="0" fontId="12" fillId="0" borderId="0" xfId="0" applyFont="1" applyFill="1" applyAlignment="1">
      <alignment vertical="top"/>
    </xf>
    <xf numFmtId="0" fontId="2" fillId="0" borderId="0" xfId="0" applyFont="1" applyBorder="1" applyAlignment="1">
      <alignment horizontal="left" vertical="top"/>
    </xf>
    <xf numFmtId="0" fontId="8" fillId="0" borderId="1" xfId="0" applyFont="1" applyBorder="1" applyAlignment="1">
      <alignment horizontal="center"/>
    </xf>
    <xf numFmtId="0" fontId="6" fillId="0" borderId="0" xfId="0" applyFont="1" applyAlignment="1">
      <alignment horizontal="center" vertical="center"/>
    </xf>
    <xf numFmtId="2" fontId="2" fillId="0" borderId="0" xfId="0" applyNumberFormat="1" applyFont="1" applyBorder="1" applyAlignment="1">
      <alignment horizontal="center"/>
    </xf>
    <xf numFmtId="2" fontId="2" fillId="0" borderId="25" xfId="0" applyNumberFormat="1" applyFont="1" applyBorder="1" applyAlignment="1">
      <alignment horizontal="center"/>
    </xf>
    <xf numFmtId="0" fontId="2" fillId="0" borderId="0" xfId="0" applyFont="1" applyFill="1" applyAlignment="1">
      <alignment horizontal="center"/>
    </xf>
    <xf numFmtId="0" fontId="8" fillId="0" borderId="1" xfId="0" applyFont="1" applyFill="1" applyBorder="1" applyAlignment="1">
      <alignment horizontal="center"/>
    </xf>
    <xf numFmtId="2" fontId="3" fillId="0" borderId="0" xfId="0" applyNumberFormat="1" applyFont="1" applyFill="1" applyAlignment="1">
      <alignment vertical="top"/>
    </xf>
    <xf numFmtId="0" fontId="2" fillId="0" borderId="0" xfId="0" applyFont="1" applyFill="1" applyBorder="1" applyAlignment="1">
      <alignment horizontal="left" vertical="top"/>
    </xf>
    <xf numFmtId="0" fontId="2" fillId="0" borderId="21" xfId="0" applyFont="1" applyFill="1" applyBorder="1" applyAlignment="1">
      <alignment horizontal="center"/>
    </xf>
    <xf numFmtId="0" fontId="2" fillId="0" borderId="0" xfId="0" applyFont="1" applyFill="1" applyBorder="1" applyAlignment="1">
      <alignment horizontal="center"/>
    </xf>
    <xf numFmtId="0" fontId="2" fillId="0" borderId="21" xfId="0" applyFont="1" applyFill="1" applyBorder="1"/>
    <xf numFmtId="2" fontId="2" fillId="0" borderId="0" xfId="0" applyNumberFormat="1" applyFont="1" applyFill="1" applyBorder="1" applyAlignment="1">
      <alignment horizontal="center"/>
    </xf>
    <xf numFmtId="2" fontId="2" fillId="0" borderId="25" xfId="0" applyNumberFormat="1" applyFont="1" applyFill="1" applyBorder="1" applyAlignment="1">
      <alignment horizontal="center"/>
    </xf>
    <xf numFmtId="0" fontId="2" fillId="0" borderId="21" xfId="0" applyFont="1" applyFill="1" applyBorder="1" applyAlignment="1">
      <alignment horizontal="right"/>
    </xf>
    <xf numFmtId="2" fontId="2" fillId="0" borderId="0" xfId="0" applyNumberFormat="1" applyFont="1" applyBorder="1" applyAlignment="1">
      <alignment horizontal="center"/>
    </xf>
    <xf numFmtId="2" fontId="2" fillId="0" borderId="25" xfId="0" applyNumberFormat="1" applyFont="1" applyBorder="1" applyAlignment="1">
      <alignment horizontal="center"/>
    </xf>
    <xf numFmtId="2" fontId="2" fillId="0" borderId="5" xfId="0" applyNumberFormat="1" applyFont="1" applyBorder="1" applyAlignment="1">
      <alignment vertical="center"/>
    </xf>
    <xf numFmtId="2" fontId="3" fillId="0" borderId="0" xfId="0" applyNumberFormat="1" applyFont="1"/>
    <xf numFmtId="2" fontId="3" fillId="0" borderId="5" xfId="0" applyNumberFormat="1" applyFont="1" applyBorder="1" applyAlignment="1">
      <alignment vertical="center"/>
    </xf>
    <xf numFmtId="2" fontId="3" fillId="0" borderId="0" xfId="0" applyNumberFormat="1" applyFont="1" applyAlignment="1">
      <alignment vertical="center"/>
    </xf>
    <xf numFmtId="2" fontId="3" fillId="0" borderId="0" xfId="0" applyNumberFormat="1" applyFont="1" applyBorder="1" applyAlignment="1">
      <alignment vertical="center"/>
    </xf>
    <xf numFmtId="2" fontId="3" fillId="0" borderId="13" xfId="0" applyNumberFormat="1" applyFont="1" applyBorder="1" applyAlignment="1">
      <alignment vertical="center"/>
    </xf>
    <xf numFmtId="0" fontId="0" fillId="0" borderId="21" xfId="0" applyFill="1" applyBorder="1"/>
    <xf numFmtId="0" fontId="0" fillId="0" borderId="0" xfId="0" applyFill="1" applyBorder="1" applyAlignment="1">
      <alignment horizontal="center"/>
    </xf>
    <xf numFmtId="0" fontId="0" fillId="0" borderId="25" xfId="0" applyFill="1" applyBorder="1" applyAlignment="1">
      <alignment horizontal="center"/>
    </xf>
    <xf numFmtId="0" fontId="0" fillId="0" borderId="0" xfId="0" applyFill="1" applyBorder="1"/>
    <xf numFmtId="165" fontId="2" fillId="0" borderId="0" xfId="0" applyNumberFormat="1" applyFont="1" applyFill="1" applyBorder="1" applyAlignment="1">
      <alignment horizontal="center"/>
    </xf>
    <xf numFmtId="165" fontId="2" fillId="0" borderId="25" xfId="0" applyNumberFormat="1" applyFont="1" applyFill="1" applyBorder="1" applyAlignment="1">
      <alignment horizontal="center"/>
    </xf>
    <xf numFmtId="3" fontId="0" fillId="0" borderId="0" xfId="0" applyNumberFormat="1"/>
    <xf numFmtId="0" fontId="8" fillId="0" borderId="0" xfId="0" applyFont="1" applyAlignment="1">
      <alignment vertical="top" wrapText="1"/>
    </xf>
    <xf numFmtId="0" fontId="8" fillId="0" borderId="0" xfId="0" applyFont="1" applyAlignment="1">
      <alignment vertical="top"/>
    </xf>
    <xf numFmtId="0" fontId="8" fillId="0" borderId="0" xfId="0" applyFont="1" applyAlignment="1">
      <alignment horizontal="right" vertical="top"/>
    </xf>
    <xf numFmtId="164" fontId="12" fillId="0" borderId="0" xfId="1" applyNumberFormat="1" applyFont="1" applyAlignment="1">
      <alignment horizontal="centerContinuous"/>
    </xf>
    <xf numFmtId="164" fontId="12" fillId="0" borderId="0" xfId="1" applyNumberFormat="1" applyFont="1" applyAlignment="1">
      <alignment horizontal="centerContinuous" vertical="top"/>
    </xf>
    <xf numFmtId="164" fontId="12" fillId="0" borderId="0" xfId="1" applyNumberFormat="1" applyFont="1" applyAlignment="1">
      <alignment horizontal="centerContinuous" vertical="center"/>
    </xf>
    <xf numFmtId="0" fontId="12" fillId="0" borderId="0" xfId="0" applyFont="1" applyAlignment="1">
      <alignment horizontal="center"/>
    </xf>
    <xf numFmtId="0" fontId="12" fillId="0" borderId="0" xfId="0" applyFont="1" applyAlignment="1">
      <alignment horizontal="center" wrapText="1"/>
    </xf>
    <xf numFmtId="0" fontId="12" fillId="0" borderId="0" xfId="0" applyFont="1" applyAlignment="1">
      <alignment horizontal="left" vertical="top" wrapText="1"/>
    </xf>
    <xf numFmtId="0" fontId="11" fillId="0" borderId="0" xfId="0" applyFont="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0" xfId="0" applyFont="1" applyAlignment="1">
      <alignment horizontal="left" wrapText="1"/>
    </xf>
    <xf numFmtId="0" fontId="4" fillId="0" borderId="0" xfId="0" applyFont="1" applyAlignment="1">
      <alignment horizontal="center" vertical="top" wrapText="1"/>
    </xf>
    <xf numFmtId="0" fontId="4" fillId="0" borderId="0" xfId="0" applyFont="1" applyAlignment="1">
      <alignment horizontal="center"/>
    </xf>
    <xf numFmtId="0" fontId="8" fillId="0" borderId="0" xfId="0" applyFont="1" applyFill="1" applyBorder="1" applyAlignment="1">
      <alignment horizontal="left"/>
    </xf>
    <xf numFmtId="0" fontId="2" fillId="0" borderId="32" xfId="0" applyFont="1" applyBorder="1" applyAlignment="1">
      <alignment horizontal="center" vertical="top" wrapText="1"/>
    </xf>
    <xf numFmtId="0" fontId="2" fillId="0" borderId="1" xfId="0" applyFont="1" applyBorder="1" applyAlignment="1">
      <alignment horizontal="center" vertical="top" wrapText="1"/>
    </xf>
    <xf numFmtId="0" fontId="2" fillId="0" borderId="27" xfId="0" applyFont="1" applyBorder="1" applyAlignment="1">
      <alignment horizontal="center" vertical="top" wrapText="1"/>
    </xf>
    <xf numFmtId="0" fontId="11" fillId="0" borderId="0" xfId="0" applyFont="1" applyAlignment="1">
      <alignment horizontal="center" wrapText="1"/>
    </xf>
    <xf numFmtId="2" fontId="2" fillId="0" borderId="31" xfId="0" applyNumberFormat="1" applyFont="1" applyBorder="1" applyAlignment="1">
      <alignment horizontal="center"/>
    </xf>
    <xf numFmtId="2" fontId="2" fillId="0" borderId="0" xfId="0" applyNumberFormat="1" applyFont="1" applyBorder="1" applyAlignment="1">
      <alignment horizontal="center"/>
    </xf>
    <xf numFmtId="2" fontId="2" fillId="0" borderId="25" xfId="0" applyNumberFormat="1" applyFont="1" applyBorder="1" applyAlignment="1">
      <alignment horizontal="center"/>
    </xf>
    <xf numFmtId="0" fontId="2" fillId="0" borderId="2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0" xfId="0" applyFont="1" applyBorder="1" applyAlignment="1">
      <alignment horizontal="center" vertical="center"/>
    </xf>
    <xf numFmtId="0" fontId="2" fillId="0" borderId="23" xfId="0" applyFont="1" applyBorder="1" applyAlignment="1">
      <alignment horizontal="center" vertical="center"/>
    </xf>
    <xf numFmtId="0" fontId="2" fillId="0" borderId="23" xfId="0" applyFont="1" applyBorder="1" applyAlignment="1">
      <alignment horizontal="center"/>
    </xf>
    <xf numFmtId="0" fontId="2" fillId="0" borderId="24" xfId="0" applyFont="1" applyBorder="1" applyAlignment="1">
      <alignment horizontal="center"/>
    </xf>
    <xf numFmtId="1" fontId="2" fillId="0" borderId="31" xfId="0" applyNumberFormat="1" applyFont="1" applyBorder="1" applyAlignment="1">
      <alignment horizontal="center"/>
    </xf>
    <xf numFmtId="1" fontId="2" fillId="0" borderId="0" xfId="0" applyNumberFormat="1" applyFont="1" applyBorder="1" applyAlignment="1">
      <alignment horizontal="center"/>
    </xf>
    <xf numFmtId="1" fontId="2" fillId="0" borderId="25" xfId="0" applyNumberFormat="1" applyFont="1" applyBorder="1" applyAlignment="1">
      <alignment horizont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16" fillId="0" borderId="0" xfId="0" applyFont="1" applyAlignment="1">
      <alignment horizontal="left" vertical="center" wrapText="1"/>
    </xf>
    <xf numFmtId="1" fontId="2" fillId="0" borderId="21" xfId="0" applyNumberFormat="1" applyFont="1" applyBorder="1" applyAlignment="1">
      <alignment horizontal="center"/>
    </xf>
    <xf numFmtId="2" fontId="2" fillId="0" borderId="21" xfId="0" applyNumberFormat="1" applyFont="1" applyBorder="1" applyAlignment="1">
      <alignment horizontal="center"/>
    </xf>
    <xf numFmtId="2" fontId="2" fillId="0" borderId="33" xfId="0" applyNumberFormat="1" applyFont="1" applyBorder="1" applyAlignment="1">
      <alignment horizontal="center"/>
    </xf>
    <xf numFmtId="0" fontId="2" fillId="0" borderId="22" xfId="0" applyFont="1" applyBorder="1" applyAlignment="1">
      <alignment horizontal="center" vertical="center"/>
    </xf>
    <xf numFmtId="0" fontId="2" fillId="0" borderId="26" xfId="0" applyFont="1" applyBorder="1" applyAlignment="1">
      <alignment horizontal="center" vertical="top" wrapText="1"/>
    </xf>
    <xf numFmtId="0" fontId="2" fillId="0" borderId="28"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8" fillId="0" borderId="16" xfId="0" applyFont="1" applyFill="1" applyBorder="1" applyAlignment="1">
      <alignment horizontal="left"/>
    </xf>
    <xf numFmtId="0" fontId="8" fillId="0" borderId="0" xfId="0" applyFont="1" applyAlignment="1">
      <alignment horizontal="left"/>
    </xf>
    <xf numFmtId="0" fontId="4" fillId="0" borderId="16" xfId="0" applyFont="1" applyBorder="1" applyAlignment="1">
      <alignment horizontal="center"/>
    </xf>
    <xf numFmtId="0" fontId="4" fillId="0" borderId="17" xfId="0" applyFont="1" applyBorder="1" applyAlignment="1">
      <alignment horizontal="center"/>
    </xf>
    <xf numFmtId="0" fontId="2" fillId="0" borderId="0" xfId="0" applyFont="1" applyAlignment="1">
      <alignment horizontal="center"/>
    </xf>
    <xf numFmtId="0" fontId="2" fillId="0" borderId="15" xfId="0" applyFont="1" applyBorder="1" applyAlignment="1">
      <alignment horizontal="center"/>
    </xf>
    <xf numFmtId="0" fontId="2" fillId="0" borderId="17" xfId="0" applyFont="1" applyBorder="1" applyAlignment="1">
      <alignment horizontal="center"/>
    </xf>
    <xf numFmtId="0" fontId="2" fillId="0" borderId="0" xfId="0" applyFont="1" applyFill="1" applyBorder="1" applyAlignment="1">
      <alignment horizontal="left" vertical="top" wrapText="1"/>
    </xf>
    <xf numFmtId="0" fontId="3" fillId="0" borderId="0" xfId="0" applyFont="1" applyAlignment="1">
      <alignment horizontal="left" vertical="top" wrapText="1"/>
    </xf>
    <xf numFmtId="0" fontId="12" fillId="0" borderId="0" xfId="0" applyFont="1" applyAlignment="1">
      <alignment horizontal="left" wrapText="1"/>
    </xf>
    <xf numFmtId="0" fontId="12" fillId="0" borderId="15" xfId="0" applyFont="1" applyBorder="1" applyAlignment="1">
      <alignment horizontal="center" vertical="center"/>
    </xf>
    <xf numFmtId="0" fontId="12" fillId="0" borderId="9" xfId="0" applyFont="1" applyBorder="1" applyAlignment="1">
      <alignment horizontal="center" vertical="center"/>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0" xfId="0" applyFont="1" applyAlignment="1">
      <alignment horizontal="left" vertical="top" wrapText="1"/>
    </xf>
    <xf numFmtId="0" fontId="2" fillId="0" borderId="22" xfId="0" applyFont="1" applyBorder="1" applyAlignment="1">
      <alignment horizontal="center"/>
    </xf>
    <xf numFmtId="0" fontId="19" fillId="0" borderId="0" xfId="0" applyFont="1" applyFill="1" applyAlignment="1">
      <alignment horizontal="center" vertical="center" wrapText="1"/>
    </xf>
    <xf numFmtId="0" fontId="8" fillId="0" borderId="0" xfId="0" applyFont="1" applyFill="1" applyAlignment="1">
      <alignment horizontal="center"/>
    </xf>
    <xf numFmtId="0" fontId="8" fillId="0" borderId="1" xfId="0" applyFont="1" applyFill="1" applyBorder="1" applyAlignment="1">
      <alignment horizontal="center"/>
    </xf>
    <xf numFmtId="0" fontId="2" fillId="0" borderId="0" xfId="0" applyFont="1" applyFill="1" applyAlignment="1">
      <alignment horizontal="center"/>
    </xf>
    <xf numFmtId="0" fontId="8" fillId="0" borderId="0" xfId="0" applyFont="1" applyAlignment="1">
      <alignment horizontal="center"/>
    </xf>
    <xf numFmtId="0" fontId="8" fillId="0" borderId="1" xfId="0" applyFont="1" applyBorder="1" applyAlignment="1">
      <alignment horizontal="center"/>
    </xf>
    <xf numFmtId="0" fontId="7" fillId="0" borderId="0" xfId="0" applyFont="1" applyFill="1" applyAlignment="1">
      <alignment horizontal="center"/>
    </xf>
    <xf numFmtId="0" fontId="7" fillId="0" borderId="0" xfId="0" applyFont="1" applyAlignment="1">
      <alignment horizontal="center" vertical="top"/>
    </xf>
    <xf numFmtId="0" fontId="7" fillId="0" borderId="0" xfId="0" applyFont="1" applyAlignment="1">
      <alignment horizontal="left" wrapText="1"/>
    </xf>
    <xf numFmtId="0" fontId="7" fillId="0" borderId="0" xfId="0" applyFont="1" applyFill="1" applyAlignment="1">
      <alignment horizontal="left" wrapText="1"/>
    </xf>
    <xf numFmtId="0" fontId="7" fillId="0" borderId="0" xfId="0" applyFont="1" applyFill="1" applyAlignment="1">
      <alignment horizontal="center" vertical="top"/>
    </xf>
    <xf numFmtId="0" fontId="6" fillId="0" borderId="0" xfId="0" applyFont="1" applyFill="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t>Change in Non-White Representation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lineChart>
        <c:grouping val="standard"/>
        <c:varyColors val="0"/>
        <c:ser>
          <c:idx val="0"/>
          <c:order val="0"/>
          <c:tx>
            <c:strRef>
              <c:f>Appendix_AII!$B$7</c:f>
              <c:strCache>
                <c:ptCount val="1"/>
                <c:pt idx="0">
                  <c:v>United States population</c:v>
                </c:pt>
              </c:strCache>
            </c:strRef>
          </c:tx>
          <c:spPr>
            <a:ln w="28575" cap="rnd">
              <a:solidFill>
                <a:sysClr val="windowText" lastClr="000000"/>
              </a:solidFill>
              <a:round/>
            </a:ln>
            <a:effectLst/>
          </c:spPr>
          <c:marker>
            <c:symbol val="none"/>
          </c:marker>
          <c:cat>
            <c:numRef>
              <c:f>Appendix_AII!$C$6:$D$6</c:f>
              <c:numCache>
                <c:formatCode>General</c:formatCode>
                <c:ptCount val="2"/>
                <c:pt idx="0">
                  <c:v>2007</c:v>
                </c:pt>
                <c:pt idx="1">
                  <c:v>2017</c:v>
                </c:pt>
              </c:numCache>
            </c:numRef>
          </c:cat>
          <c:val>
            <c:numRef>
              <c:f>Appendix_AII!$C$7:$D$7</c:f>
              <c:numCache>
                <c:formatCode>0.0%</c:formatCode>
                <c:ptCount val="2"/>
                <c:pt idx="0">
                  <c:v>0.36299999999999999</c:v>
                </c:pt>
                <c:pt idx="1">
                  <c:v>0.38700000000000001</c:v>
                </c:pt>
              </c:numCache>
            </c:numRef>
          </c:val>
          <c:smooth val="0"/>
          <c:extLst>
            <c:ext xmlns:c16="http://schemas.microsoft.com/office/drawing/2014/chart" uri="{C3380CC4-5D6E-409C-BE32-E72D297353CC}">
              <c16:uniqueId val="{00000000-CF3A-4CC5-BC25-E7AEC69079D8}"/>
            </c:ext>
          </c:extLst>
        </c:ser>
        <c:ser>
          <c:idx val="1"/>
          <c:order val="1"/>
          <c:tx>
            <c:strRef>
              <c:f>Appendix_AII!$B$8</c:f>
              <c:strCache>
                <c:ptCount val="1"/>
                <c:pt idx="0">
                  <c:v>Lodging managers</c:v>
                </c:pt>
              </c:strCache>
            </c:strRef>
          </c:tx>
          <c:spPr>
            <a:ln w="28575" cap="rnd">
              <a:solidFill>
                <a:schemeClr val="tx1">
                  <a:lumMod val="65000"/>
                  <a:lumOff val="35000"/>
                </a:schemeClr>
              </a:solidFill>
              <a:prstDash val="sysDot"/>
              <a:round/>
            </a:ln>
            <a:effectLst/>
          </c:spPr>
          <c:marker>
            <c:symbol val="none"/>
          </c:marker>
          <c:cat>
            <c:numRef>
              <c:f>Appendix_AII!$C$6:$D$6</c:f>
              <c:numCache>
                <c:formatCode>General</c:formatCode>
                <c:ptCount val="2"/>
                <c:pt idx="0">
                  <c:v>2007</c:v>
                </c:pt>
                <c:pt idx="1">
                  <c:v>2017</c:v>
                </c:pt>
              </c:numCache>
            </c:numRef>
          </c:cat>
          <c:val>
            <c:numRef>
              <c:f>Appendix_AII!$C$8:$D$8</c:f>
              <c:numCache>
                <c:formatCode>0.0%</c:formatCode>
                <c:ptCount val="2"/>
                <c:pt idx="0">
                  <c:v>0.29600000000000004</c:v>
                </c:pt>
                <c:pt idx="1">
                  <c:v>0.39099999999999996</c:v>
                </c:pt>
              </c:numCache>
            </c:numRef>
          </c:val>
          <c:smooth val="0"/>
          <c:extLst>
            <c:ext xmlns:c16="http://schemas.microsoft.com/office/drawing/2014/chart" uri="{C3380CC4-5D6E-409C-BE32-E72D297353CC}">
              <c16:uniqueId val="{00000001-CF3A-4CC5-BC25-E7AEC69079D8}"/>
            </c:ext>
          </c:extLst>
        </c:ser>
        <c:ser>
          <c:idx val="2"/>
          <c:order val="2"/>
          <c:tx>
            <c:strRef>
              <c:f>Appendix_AII!$B$9</c:f>
              <c:strCache>
                <c:ptCount val="1"/>
                <c:pt idx="0">
                  <c:v>Property, real estate, and community association managers</c:v>
                </c:pt>
              </c:strCache>
            </c:strRef>
          </c:tx>
          <c:spPr>
            <a:ln w="28575" cap="rnd">
              <a:solidFill>
                <a:schemeClr val="tx1">
                  <a:lumMod val="65000"/>
                  <a:lumOff val="35000"/>
                </a:schemeClr>
              </a:solidFill>
              <a:prstDash val="sysDash"/>
              <a:round/>
            </a:ln>
            <a:effectLst/>
          </c:spPr>
          <c:marker>
            <c:symbol val="none"/>
          </c:marker>
          <c:cat>
            <c:numRef>
              <c:f>Appendix_AII!$C$6:$D$6</c:f>
              <c:numCache>
                <c:formatCode>General</c:formatCode>
                <c:ptCount val="2"/>
                <c:pt idx="0">
                  <c:v>2007</c:v>
                </c:pt>
                <c:pt idx="1">
                  <c:v>2017</c:v>
                </c:pt>
              </c:numCache>
            </c:numRef>
          </c:cat>
          <c:val>
            <c:numRef>
              <c:f>Appendix_AII!$C$9:$D$9</c:f>
              <c:numCache>
                <c:formatCode>0.0%</c:formatCode>
                <c:ptCount val="2"/>
                <c:pt idx="0">
                  <c:v>0.23299999999999998</c:v>
                </c:pt>
                <c:pt idx="1">
                  <c:v>0.32600000000000001</c:v>
                </c:pt>
              </c:numCache>
            </c:numRef>
          </c:val>
          <c:smooth val="0"/>
          <c:extLst>
            <c:ext xmlns:c16="http://schemas.microsoft.com/office/drawing/2014/chart" uri="{C3380CC4-5D6E-409C-BE32-E72D297353CC}">
              <c16:uniqueId val="{00000002-CF3A-4CC5-BC25-E7AEC69079D8}"/>
            </c:ext>
          </c:extLst>
        </c:ser>
        <c:ser>
          <c:idx val="3"/>
          <c:order val="3"/>
          <c:tx>
            <c:strRef>
              <c:f>Appendix_AII!$B$10</c:f>
              <c:strCache>
                <c:ptCount val="1"/>
                <c:pt idx="0">
                  <c:v>General and operations managers</c:v>
                </c:pt>
              </c:strCache>
            </c:strRef>
          </c:tx>
          <c:spPr>
            <a:ln w="28575" cap="rnd">
              <a:solidFill>
                <a:schemeClr val="tx1">
                  <a:lumMod val="65000"/>
                  <a:lumOff val="35000"/>
                </a:schemeClr>
              </a:solidFill>
              <a:prstDash val="dashDot"/>
              <a:round/>
            </a:ln>
            <a:effectLst/>
          </c:spPr>
          <c:marker>
            <c:symbol val="none"/>
          </c:marker>
          <c:cat>
            <c:numRef>
              <c:f>Appendix_AII!$C$6:$D$6</c:f>
              <c:numCache>
                <c:formatCode>General</c:formatCode>
                <c:ptCount val="2"/>
                <c:pt idx="0">
                  <c:v>2007</c:v>
                </c:pt>
                <c:pt idx="1">
                  <c:v>2017</c:v>
                </c:pt>
              </c:numCache>
            </c:numRef>
          </c:cat>
          <c:val>
            <c:numRef>
              <c:f>Appendix_AII!$C$10:$D$10</c:f>
              <c:numCache>
                <c:formatCode>0.0%</c:formatCode>
                <c:ptCount val="2"/>
                <c:pt idx="0">
                  <c:v>0.18100000000000002</c:v>
                </c:pt>
                <c:pt idx="1">
                  <c:v>0.26400000000000001</c:v>
                </c:pt>
              </c:numCache>
            </c:numRef>
          </c:val>
          <c:smooth val="0"/>
          <c:extLst>
            <c:ext xmlns:c16="http://schemas.microsoft.com/office/drawing/2014/chart" uri="{C3380CC4-5D6E-409C-BE32-E72D297353CC}">
              <c16:uniqueId val="{00000003-CF3A-4CC5-BC25-E7AEC69079D8}"/>
            </c:ext>
          </c:extLst>
        </c:ser>
        <c:ser>
          <c:idx val="4"/>
          <c:order val="4"/>
          <c:tx>
            <c:strRef>
              <c:f>Appendix_AII!$B$11</c:f>
              <c:strCache>
                <c:ptCount val="1"/>
                <c:pt idx="0">
                  <c:v>Engineering managers</c:v>
                </c:pt>
              </c:strCache>
            </c:strRef>
          </c:tx>
          <c:spPr>
            <a:ln w="28575" cap="rnd">
              <a:solidFill>
                <a:schemeClr val="tx1">
                  <a:lumMod val="65000"/>
                  <a:lumOff val="35000"/>
                </a:schemeClr>
              </a:solidFill>
              <a:prstDash val="lgDashDotDot"/>
              <a:round/>
            </a:ln>
            <a:effectLst/>
          </c:spPr>
          <c:marker>
            <c:symbol val="none"/>
          </c:marker>
          <c:cat>
            <c:numRef>
              <c:f>Appendix_AII!$C$6:$D$6</c:f>
              <c:numCache>
                <c:formatCode>General</c:formatCode>
                <c:ptCount val="2"/>
                <c:pt idx="0">
                  <c:v>2007</c:v>
                </c:pt>
                <c:pt idx="1">
                  <c:v>2017</c:v>
                </c:pt>
              </c:numCache>
            </c:numRef>
          </c:cat>
          <c:val>
            <c:numRef>
              <c:f>Appendix_AII!$C$11:$D$11</c:f>
              <c:numCache>
                <c:formatCode>0.0%</c:formatCode>
                <c:ptCount val="2"/>
                <c:pt idx="0">
                  <c:v>0.13799999999999998</c:v>
                </c:pt>
                <c:pt idx="1">
                  <c:v>0.26499999999999996</c:v>
                </c:pt>
              </c:numCache>
            </c:numRef>
          </c:val>
          <c:smooth val="0"/>
          <c:extLst>
            <c:ext xmlns:c16="http://schemas.microsoft.com/office/drawing/2014/chart" uri="{C3380CC4-5D6E-409C-BE32-E72D297353CC}">
              <c16:uniqueId val="{00000004-CF3A-4CC5-BC25-E7AEC69079D8}"/>
            </c:ext>
          </c:extLst>
        </c:ser>
        <c:dLbls>
          <c:showLegendKey val="0"/>
          <c:showVal val="0"/>
          <c:showCatName val="0"/>
          <c:showSerName val="0"/>
          <c:showPercent val="0"/>
          <c:showBubbleSize val="0"/>
        </c:dLbls>
        <c:smooth val="0"/>
        <c:axId val="607152272"/>
        <c:axId val="607151288"/>
      </c:lineChart>
      <c:catAx>
        <c:axId val="607152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607151288"/>
        <c:crosses val="autoZero"/>
        <c:auto val="1"/>
        <c:lblAlgn val="ctr"/>
        <c:lblOffset val="100"/>
        <c:noMultiLvlLbl val="0"/>
      </c:catAx>
      <c:valAx>
        <c:axId val="607151288"/>
        <c:scaling>
          <c:orientation val="minMax"/>
          <c:min val="0.1"/>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607152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180975</xdr:rowOff>
    </xdr:from>
    <xdr:to>
      <xdr:col>6</xdr:col>
      <xdr:colOff>361950</xdr:colOff>
      <xdr:row>18</xdr:row>
      <xdr:rowOff>180975</xdr:rowOff>
    </xdr:to>
    <xdr:graphicFrame macro="">
      <xdr:nvGraphicFramePr>
        <xdr:cNvPr id="2" name="Chart 1">
          <a:extLst>
            <a:ext uri="{FF2B5EF4-FFF2-40B4-BE49-F238E27FC236}">
              <a16:creationId xmlns:a16="http://schemas.microsoft.com/office/drawing/2014/main" id="{AAAB8FDF-4FF0-4895-BBE8-65FAA66C66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C46D8-F82F-4F9E-B1D5-825557F65F54}">
  <dimension ref="A1:V25"/>
  <sheetViews>
    <sheetView showGridLines="0" tabSelected="1" zoomScaleNormal="100" workbookViewId="0">
      <selection sqref="A1:F1"/>
    </sheetView>
  </sheetViews>
  <sheetFormatPr defaultColWidth="9.140625" defaultRowHeight="15.75" x14ac:dyDescent="0.25"/>
  <cols>
    <col min="1" max="1" width="33.7109375" style="86" customWidth="1"/>
    <col min="2" max="5" width="9.140625" style="87"/>
    <col min="6" max="6" width="13.7109375" style="87" customWidth="1"/>
    <col min="7" max="16384" width="9.140625" style="86"/>
  </cols>
  <sheetData>
    <row r="1" spans="1:22" x14ac:dyDescent="0.25">
      <c r="A1" s="303" t="s">
        <v>473</v>
      </c>
      <c r="B1" s="303"/>
      <c r="C1" s="303"/>
      <c r="D1" s="303"/>
      <c r="E1" s="303"/>
      <c r="F1" s="303"/>
    </row>
    <row r="3" spans="1:22" x14ac:dyDescent="0.25">
      <c r="A3" s="28"/>
      <c r="B3" s="300" t="s">
        <v>0</v>
      </c>
      <c r="C3" s="300"/>
      <c r="D3" s="300" t="s">
        <v>474</v>
      </c>
      <c r="E3" s="300"/>
      <c r="F3" s="301" t="s">
        <v>475</v>
      </c>
    </row>
    <row r="4" spans="1:22" ht="32.25" customHeight="1" x14ac:dyDescent="0.25">
      <c r="A4" s="28"/>
      <c r="B4" s="88">
        <v>2007</v>
      </c>
      <c r="C4" s="88">
        <v>2017</v>
      </c>
      <c r="D4" s="88">
        <v>2007</v>
      </c>
      <c r="E4" s="88">
        <v>2017</v>
      </c>
      <c r="F4" s="301"/>
    </row>
    <row r="5" spans="1:22" ht="18.75" x14ac:dyDescent="0.25">
      <c r="A5" s="110" t="s">
        <v>141</v>
      </c>
      <c r="B5" s="88"/>
      <c r="C5" s="88"/>
      <c r="D5" s="88"/>
      <c r="E5" s="88"/>
      <c r="F5" s="88"/>
    </row>
    <row r="6" spans="1:22" ht="15" customHeight="1" x14ac:dyDescent="0.25">
      <c r="A6" s="111" t="s">
        <v>1</v>
      </c>
      <c r="B6" s="112">
        <v>0.89800000000000002</v>
      </c>
      <c r="C6" s="112">
        <v>0.85</v>
      </c>
      <c r="D6" s="112">
        <v>0.18100000000000002</v>
      </c>
      <c r="E6" s="112">
        <v>0.26400000000000001</v>
      </c>
      <c r="F6" s="297">
        <v>0.45856353591160209</v>
      </c>
      <c r="I6" s="191"/>
      <c r="J6" s="191"/>
      <c r="S6" s="113"/>
      <c r="T6" s="113"/>
      <c r="U6" s="113"/>
      <c r="V6" s="113"/>
    </row>
    <row r="7" spans="1:22" ht="15" customHeight="1" x14ac:dyDescent="0.25">
      <c r="A7" s="111" t="s">
        <v>2</v>
      </c>
      <c r="B7" s="112">
        <v>0.88300000000000001</v>
      </c>
      <c r="C7" s="112">
        <v>0.84499999999999997</v>
      </c>
      <c r="D7" s="112">
        <v>0.14800000000000002</v>
      </c>
      <c r="E7" s="112">
        <v>0.22899999999999998</v>
      </c>
      <c r="F7" s="297">
        <v>0.54729729729729693</v>
      </c>
      <c r="I7" s="191"/>
      <c r="J7" s="191"/>
      <c r="S7" s="113"/>
      <c r="T7" s="113"/>
      <c r="U7" s="113"/>
      <c r="V7" s="113"/>
    </row>
    <row r="8" spans="1:22" x14ac:dyDescent="0.25">
      <c r="A8" s="111" t="s">
        <v>145</v>
      </c>
      <c r="B8" s="114">
        <v>0.83099999999999996</v>
      </c>
      <c r="C8" s="114">
        <v>0.78</v>
      </c>
      <c r="D8" s="114">
        <v>0.20300000000000004</v>
      </c>
      <c r="E8" s="114">
        <v>0.28600000000000003</v>
      </c>
      <c r="F8" s="298">
        <v>0.40886699507389151</v>
      </c>
      <c r="I8" s="191"/>
      <c r="J8" s="191"/>
      <c r="S8" s="113"/>
      <c r="T8" s="113"/>
      <c r="U8" s="113"/>
      <c r="V8" s="113"/>
    </row>
    <row r="9" spans="1:22" ht="31.5" x14ac:dyDescent="0.25">
      <c r="A9" s="111" t="s">
        <v>3</v>
      </c>
      <c r="B9" s="115">
        <v>0.86199999999999999</v>
      </c>
      <c r="C9" s="115">
        <v>0.79700000000000004</v>
      </c>
      <c r="D9" s="115">
        <v>0.27399999999999997</v>
      </c>
      <c r="E9" s="115">
        <v>0.34099999999999997</v>
      </c>
      <c r="F9" s="299">
        <v>0.24452554744525551</v>
      </c>
      <c r="I9" s="191"/>
      <c r="J9" s="191"/>
      <c r="S9" s="113"/>
      <c r="T9" s="113"/>
      <c r="U9" s="113"/>
      <c r="V9" s="113"/>
    </row>
    <row r="10" spans="1:22" x14ac:dyDescent="0.25">
      <c r="A10" s="111" t="s">
        <v>4</v>
      </c>
      <c r="B10" s="112">
        <v>0.877</v>
      </c>
      <c r="C10" s="112">
        <v>0.79700000000000004</v>
      </c>
      <c r="D10" s="112">
        <v>0.13799999999999998</v>
      </c>
      <c r="E10" s="112">
        <v>0.26499999999999996</v>
      </c>
      <c r="F10" s="297">
        <v>0.92028985507246364</v>
      </c>
      <c r="I10" s="191"/>
      <c r="J10" s="191"/>
      <c r="S10" s="113"/>
      <c r="T10" s="113"/>
      <c r="U10" s="113"/>
      <c r="V10" s="113"/>
    </row>
    <row r="11" spans="1:22" x14ac:dyDescent="0.25">
      <c r="A11" s="111" t="s">
        <v>5</v>
      </c>
      <c r="B11" s="112">
        <v>0.80400000000000005</v>
      </c>
      <c r="C11" s="112">
        <v>0.747</v>
      </c>
      <c r="D11" s="112">
        <v>0.33899999999999991</v>
      </c>
      <c r="E11" s="112">
        <v>0.42199999999999993</v>
      </c>
      <c r="F11" s="297">
        <v>0.24483775811209452</v>
      </c>
      <c r="I11" s="191"/>
      <c r="J11" s="191"/>
      <c r="S11" s="113"/>
      <c r="T11" s="113"/>
      <c r="U11" s="113"/>
      <c r="V11" s="113"/>
    </row>
    <row r="12" spans="1:22" x14ac:dyDescent="0.25">
      <c r="A12" s="111" t="s">
        <v>6</v>
      </c>
      <c r="B12" s="112">
        <v>0.78099999999999992</v>
      </c>
      <c r="C12" s="112">
        <v>0.72900000000000009</v>
      </c>
      <c r="D12" s="112">
        <v>0.29600000000000004</v>
      </c>
      <c r="E12" s="112">
        <v>0.39099999999999996</v>
      </c>
      <c r="F12" s="297">
        <v>0.32094594594594561</v>
      </c>
      <c r="I12" s="191"/>
      <c r="J12" s="191"/>
      <c r="S12" s="113"/>
      <c r="T12" s="113"/>
      <c r="U12" s="113"/>
      <c r="V12" s="113"/>
    </row>
    <row r="13" spans="1:22" ht="31.5" x14ac:dyDescent="0.25">
      <c r="A13" s="111" t="s">
        <v>7</v>
      </c>
      <c r="B13" s="114">
        <v>0.86199999999999999</v>
      </c>
      <c r="C13" s="114">
        <v>0.81799999999999995</v>
      </c>
      <c r="D13" s="114">
        <v>0.23299999999999998</v>
      </c>
      <c r="E13" s="114">
        <v>0.32600000000000001</v>
      </c>
      <c r="F13" s="298">
        <v>0.39914163090128768</v>
      </c>
      <c r="I13" s="191"/>
      <c r="J13" s="191"/>
      <c r="S13" s="113"/>
      <c r="T13" s="113"/>
      <c r="U13" s="113"/>
      <c r="V13" s="113"/>
    </row>
    <row r="14" spans="1:22" ht="18.75" x14ac:dyDescent="0.25">
      <c r="A14" s="110" t="s">
        <v>142</v>
      </c>
      <c r="B14" s="112"/>
      <c r="C14" s="112"/>
      <c r="D14" s="112"/>
      <c r="E14" s="112"/>
      <c r="F14" s="297"/>
      <c r="I14" s="191"/>
      <c r="J14" s="191"/>
      <c r="S14" s="113"/>
      <c r="T14" s="113"/>
      <c r="U14" s="113"/>
      <c r="V14" s="113"/>
    </row>
    <row r="15" spans="1:22" ht="31.5" x14ac:dyDescent="0.25">
      <c r="A15" s="111" t="s">
        <v>8</v>
      </c>
      <c r="B15" s="112">
        <v>0.93299999999999994</v>
      </c>
      <c r="C15" s="112">
        <v>0.89200000000000002</v>
      </c>
      <c r="D15" s="112">
        <v>6.7000000000000032E-2</v>
      </c>
      <c r="E15" s="112">
        <v>0.10799999999999997</v>
      </c>
      <c r="F15" s="297">
        <v>0.61194029850746146</v>
      </c>
      <c r="I15" s="191"/>
      <c r="J15" s="191"/>
      <c r="S15" s="113"/>
      <c r="T15" s="113"/>
      <c r="U15" s="113"/>
      <c r="V15" s="113"/>
    </row>
    <row r="16" spans="1:22" ht="15" customHeight="1" x14ac:dyDescent="0.25">
      <c r="A16" s="111" t="s">
        <v>9</v>
      </c>
      <c r="B16" s="112">
        <v>0.86699999999999999</v>
      </c>
      <c r="C16" s="112">
        <v>0.83099999999999996</v>
      </c>
      <c r="D16" s="112">
        <v>0.13299999999999998</v>
      </c>
      <c r="E16" s="112">
        <v>0.16900000000000001</v>
      </c>
      <c r="F16" s="297">
        <v>0.27067669172932357</v>
      </c>
      <c r="I16" s="191"/>
      <c r="J16" s="191"/>
      <c r="S16" s="113"/>
      <c r="T16" s="113"/>
      <c r="U16" s="113"/>
      <c r="V16" s="113"/>
    </row>
    <row r="17" spans="1:22" x14ac:dyDescent="0.25">
      <c r="A17" s="111" t="s">
        <v>10</v>
      </c>
      <c r="B17" s="112">
        <v>0.93099999999999994</v>
      </c>
      <c r="C17" s="112">
        <v>0.86099999999999999</v>
      </c>
      <c r="D17" s="112">
        <v>6.9000000000000061E-2</v>
      </c>
      <c r="E17" s="112">
        <v>0.13900000000000007</v>
      </c>
      <c r="F17" s="297">
        <v>1.0144927536231876</v>
      </c>
      <c r="I17" s="191"/>
      <c r="J17" s="191"/>
      <c r="S17" s="113"/>
      <c r="T17" s="113"/>
      <c r="U17" s="113"/>
      <c r="V17" s="113"/>
    </row>
    <row r="18" spans="1:22" x14ac:dyDescent="0.25">
      <c r="A18" s="111" t="s">
        <v>11</v>
      </c>
      <c r="B18" s="112">
        <v>0.90599999999999992</v>
      </c>
      <c r="C18" s="112">
        <v>0.86499999999999999</v>
      </c>
      <c r="D18" s="112">
        <v>9.4000000000000056E-2</v>
      </c>
      <c r="E18" s="112">
        <v>0.13500000000000001</v>
      </c>
      <c r="F18" s="297">
        <v>0.43617021276595669</v>
      </c>
      <c r="I18" s="191"/>
      <c r="J18" s="191"/>
      <c r="S18" s="113"/>
      <c r="T18" s="113"/>
      <c r="U18" s="113"/>
      <c r="V18" s="113"/>
    </row>
    <row r="19" spans="1:22" ht="15" customHeight="1" x14ac:dyDescent="0.25">
      <c r="A19" s="111" t="s">
        <v>12</v>
      </c>
      <c r="B19" s="112">
        <v>0.89599999999999991</v>
      </c>
      <c r="C19" s="112">
        <v>0.84499999999999997</v>
      </c>
      <c r="D19" s="112">
        <v>0.10400000000000005</v>
      </c>
      <c r="E19" s="112">
        <v>0.155</v>
      </c>
      <c r="F19" s="297">
        <v>0.49038461538461464</v>
      </c>
      <c r="I19" s="191"/>
      <c r="J19" s="191"/>
      <c r="S19" s="113"/>
      <c r="T19" s="113"/>
      <c r="U19" s="113"/>
      <c r="V19" s="113"/>
    </row>
    <row r="20" spans="1:22" ht="18.75" x14ac:dyDescent="0.25">
      <c r="A20" s="110" t="s">
        <v>143</v>
      </c>
      <c r="B20" s="112"/>
      <c r="C20" s="112"/>
      <c r="D20" s="112"/>
      <c r="E20" s="112"/>
      <c r="F20" s="297"/>
      <c r="I20" s="191"/>
      <c r="J20" s="191"/>
      <c r="S20" s="113"/>
      <c r="T20" s="113"/>
      <c r="U20" s="113"/>
      <c r="V20" s="113"/>
    </row>
    <row r="21" spans="1:22" x14ac:dyDescent="0.25">
      <c r="A21" s="111" t="s">
        <v>13</v>
      </c>
      <c r="B21" s="112">
        <v>0.94</v>
      </c>
      <c r="C21" s="112">
        <v>0.9</v>
      </c>
      <c r="D21" s="112">
        <v>0.06</v>
      </c>
      <c r="E21" s="112">
        <v>0.1</v>
      </c>
      <c r="F21" s="297">
        <v>0.66666666666666685</v>
      </c>
      <c r="I21" s="191"/>
      <c r="J21" s="191"/>
      <c r="S21" s="113"/>
      <c r="T21" s="113"/>
      <c r="U21" s="113"/>
      <c r="V21" s="113"/>
    </row>
    <row r="22" spans="1:22" x14ac:dyDescent="0.25">
      <c r="A22" s="111" t="s">
        <v>14</v>
      </c>
      <c r="B22" s="112">
        <v>0.83</v>
      </c>
      <c r="C22" s="112">
        <v>0.77336400000000005</v>
      </c>
      <c r="D22" s="112">
        <v>0.17</v>
      </c>
      <c r="E22" s="112">
        <v>0.226636</v>
      </c>
      <c r="F22" s="297">
        <v>0.32941176470588229</v>
      </c>
      <c r="I22" s="191"/>
      <c r="J22" s="191"/>
      <c r="S22" s="113"/>
      <c r="T22" s="113"/>
      <c r="U22" s="113"/>
      <c r="V22" s="113"/>
    </row>
    <row r="23" spans="1:22" ht="18.75" x14ac:dyDescent="0.25">
      <c r="A23" s="110" t="s">
        <v>144</v>
      </c>
      <c r="B23" s="112">
        <v>0.63700000000000001</v>
      </c>
      <c r="C23" s="112">
        <v>0.61299999999999999</v>
      </c>
      <c r="D23" s="112">
        <v>0.36299999999999999</v>
      </c>
      <c r="E23" s="112">
        <v>0.38700000000000001</v>
      </c>
      <c r="F23" s="297">
        <v>6.61157024793389E-2</v>
      </c>
      <c r="I23" s="191"/>
      <c r="J23" s="191"/>
      <c r="S23" s="113"/>
      <c r="T23" s="113"/>
      <c r="U23" s="113"/>
      <c r="V23" s="113"/>
    </row>
    <row r="25" spans="1:22" ht="222" customHeight="1" x14ac:dyDescent="0.25">
      <c r="A25" s="302" t="s">
        <v>476</v>
      </c>
      <c r="B25" s="302"/>
      <c r="C25" s="302"/>
      <c r="D25" s="302"/>
      <c r="E25" s="302"/>
      <c r="F25" s="302"/>
    </row>
  </sheetData>
  <mergeCells count="5">
    <mergeCell ref="B3:C3"/>
    <mergeCell ref="D3:E3"/>
    <mergeCell ref="F3:F4"/>
    <mergeCell ref="A25:F25"/>
    <mergeCell ref="A1:F1"/>
  </mergeCells>
  <pageMargins left="0.7" right="0.7" top="0.75" bottom="0.75" header="0.3" footer="0.3"/>
  <pageSetup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87592-320E-4DC1-921A-528882C44174}">
  <dimension ref="A1:L19"/>
  <sheetViews>
    <sheetView showGridLines="0" workbookViewId="0">
      <selection sqref="A1:L1"/>
    </sheetView>
  </sheetViews>
  <sheetFormatPr defaultColWidth="9.140625" defaultRowHeight="15.75" x14ac:dyDescent="0.25"/>
  <cols>
    <col min="1" max="16384" width="9.140625" style="86"/>
  </cols>
  <sheetData>
    <row r="1" spans="1:12" x14ac:dyDescent="0.25">
      <c r="A1" s="303" t="s">
        <v>446</v>
      </c>
      <c r="B1" s="303"/>
      <c r="C1" s="303"/>
      <c r="D1" s="303"/>
      <c r="E1" s="303"/>
      <c r="F1" s="303"/>
      <c r="G1" s="303"/>
      <c r="H1" s="303"/>
      <c r="I1" s="303"/>
      <c r="J1" s="303"/>
      <c r="K1" s="303"/>
      <c r="L1" s="303"/>
    </row>
    <row r="3" spans="1:12" x14ac:dyDescent="0.25">
      <c r="B3" s="87"/>
      <c r="C3" s="352" t="s">
        <v>105</v>
      </c>
      <c r="D3" s="355"/>
      <c r="E3" s="355"/>
      <c r="F3" s="355"/>
      <c r="G3" s="355"/>
      <c r="H3" s="355"/>
      <c r="I3" s="355"/>
      <c r="J3" s="355"/>
      <c r="K3" s="355"/>
      <c r="L3" s="356"/>
    </row>
    <row r="4" spans="1:12" x14ac:dyDescent="0.25">
      <c r="A4" s="28"/>
      <c r="B4" s="88"/>
      <c r="C4" s="352" t="s">
        <v>106</v>
      </c>
      <c r="D4" s="355"/>
      <c r="E4" s="355"/>
      <c r="F4" s="355"/>
      <c r="G4" s="356"/>
      <c r="H4" s="352" t="s">
        <v>107</v>
      </c>
      <c r="I4" s="355"/>
      <c r="J4" s="355"/>
      <c r="K4" s="355"/>
      <c r="L4" s="356"/>
    </row>
    <row r="5" spans="1:12" x14ac:dyDescent="0.25">
      <c r="A5" s="28"/>
      <c r="B5" s="88"/>
      <c r="C5" s="89">
        <v>0.02</v>
      </c>
      <c r="D5" s="90">
        <v>0.03</v>
      </c>
      <c r="E5" s="90">
        <v>0.04</v>
      </c>
      <c r="F5" s="90">
        <v>0.05</v>
      </c>
      <c r="G5" s="91">
        <v>0.06</v>
      </c>
      <c r="H5" s="89">
        <v>0.02</v>
      </c>
      <c r="I5" s="90">
        <v>0.03</v>
      </c>
      <c r="J5" s="90">
        <v>0.04</v>
      </c>
      <c r="K5" s="90">
        <v>0.05</v>
      </c>
      <c r="L5" s="91">
        <v>0.06</v>
      </c>
    </row>
    <row r="6" spans="1:12" x14ac:dyDescent="0.25">
      <c r="A6" s="352" t="s">
        <v>99</v>
      </c>
      <c r="B6" s="92">
        <v>0.8</v>
      </c>
      <c r="C6" s="93">
        <v>711</v>
      </c>
      <c r="D6" s="94">
        <v>472</v>
      </c>
      <c r="E6" s="95">
        <v>352</v>
      </c>
      <c r="F6" s="95">
        <v>280</v>
      </c>
      <c r="G6" s="96">
        <v>232</v>
      </c>
      <c r="H6" s="97">
        <v>935</v>
      </c>
      <c r="I6" s="98">
        <v>621</v>
      </c>
      <c r="J6" s="98">
        <v>465</v>
      </c>
      <c r="K6" s="98">
        <v>371</v>
      </c>
      <c r="L6" s="99">
        <v>308</v>
      </c>
    </row>
    <row r="7" spans="1:12" x14ac:dyDescent="0.25">
      <c r="A7" s="353"/>
      <c r="B7" s="100">
        <v>0.85</v>
      </c>
      <c r="C7" s="93">
        <v>794</v>
      </c>
      <c r="D7" s="101">
        <v>526</v>
      </c>
      <c r="E7" s="94">
        <v>393</v>
      </c>
      <c r="F7" s="95">
        <v>312</v>
      </c>
      <c r="G7" s="96">
        <v>259</v>
      </c>
      <c r="H7" s="93">
        <v>1036</v>
      </c>
      <c r="I7" s="95">
        <v>688</v>
      </c>
      <c r="J7" s="95">
        <v>514</v>
      </c>
      <c r="K7" s="95">
        <v>410</v>
      </c>
      <c r="L7" s="96">
        <v>340</v>
      </c>
    </row>
    <row r="8" spans="1:12" x14ac:dyDescent="0.25">
      <c r="A8" s="353"/>
      <c r="B8" s="100">
        <v>0.9</v>
      </c>
      <c r="C8" s="93">
        <v>903</v>
      </c>
      <c r="D8" s="101">
        <v>599</v>
      </c>
      <c r="E8" s="94">
        <v>446</v>
      </c>
      <c r="F8" s="95">
        <v>355</v>
      </c>
      <c r="G8" s="96">
        <v>294</v>
      </c>
      <c r="H8" s="93">
        <v>1169</v>
      </c>
      <c r="I8" s="94">
        <v>776</v>
      </c>
      <c r="J8" s="95">
        <v>579</v>
      </c>
      <c r="K8" s="95">
        <v>461</v>
      </c>
      <c r="L8" s="96">
        <v>383</v>
      </c>
    </row>
    <row r="9" spans="1:12" x14ac:dyDescent="0.25">
      <c r="A9" s="354"/>
      <c r="B9" s="102">
        <v>0.95</v>
      </c>
      <c r="C9" s="89">
        <v>1078</v>
      </c>
      <c r="D9" s="90">
        <v>714</v>
      </c>
      <c r="E9" s="90">
        <v>532</v>
      </c>
      <c r="F9" s="103">
        <v>423</v>
      </c>
      <c r="G9" s="104">
        <v>350</v>
      </c>
      <c r="H9" s="89">
        <v>1377</v>
      </c>
      <c r="I9" s="103">
        <v>913</v>
      </c>
      <c r="J9" s="105">
        <v>681</v>
      </c>
      <c r="K9" s="105">
        <v>542</v>
      </c>
      <c r="L9" s="104">
        <v>449</v>
      </c>
    </row>
    <row r="10" spans="1:12" x14ac:dyDescent="0.25">
      <c r="B10" s="87"/>
      <c r="C10" s="106"/>
      <c r="D10" s="106"/>
      <c r="E10" s="106"/>
      <c r="F10" s="106"/>
      <c r="G10" s="106"/>
      <c r="H10" s="106"/>
      <c r="I10" s="106"/>
      <c r="J10" s="106"/>
      <c r="K10" s="106"/>
      <c r="L10" s="106"/>
    </row>
    <row r="11" spans="1:12" ht="15" customHeight="1" x14ac:dyDescent="0.25">
      <c r="A11" s="107"/>
      <c r="B11" s="87"/>
      <c r="C11" s="351" t="s">
        <v>108</v>
      </c>
      <c r="D11" s="351"/>
      <c r="E11" s="351"/>
      <c r="F11" s="351"/>
      <c r="G11" s="351"/>
      <c r="H11" s="351"/>
      <c r="I11" s="351"/>
      <c r="J11" s="351"/>
      <c r="K11" s="351"/>
      <c r="L11" s="351"/>
    </row>
    <row r="12" spans="1:12" x14ac:dyDescent="0.25">
      <c r="B12" s="87"/>
      <c r="C12" s="351"/>
      <c r="D12" s="351"/>
      <c r="E12" s="351"/>
      <c r="F12" s="351"/>
      <c r="G12" s="351"/>
      <c r="H12" s="351"/>
      <c r="I12" s="351"/>
      <c r="J12" s="351"/>
      <c r="K12" s="351"/>
      <c r="L12" s="351"/>
    </row>
    <row r="13" spans="1:12" x14ac:dyDescent="0.25">
      <c r="B13" s="87"/>
      <c r="C13" s="108"/>
      <c r="D13" s="108"/>
      <c r="E13" s="108"/>
      <c r="F13" s="108"/>
      <c r="G13" s="108"/>
      <c r="H13" s="108"/>
      <c r="I13" s="108"/>
      <c r="J13" s="106"/>
      <c r="K13" s="106"/>
      <c r="L13" s="106"/>
    </row>
    <row r="14" spans="1:12" ht="15" customHeight="1" x14ac:dyDescent="0.25">
      <c r="A14" s="109"/>
      <c r="B14" s="87"/>
      <c r="C14" s="351" t="s">
        <v>109</v>
      </c>
      <c r="D14" s="351"/>
      <c r="E14" s="351"/>
      <c r="F14" s="351"/>
      <c r="G14" s="351"/>
      <c r="H14" s="351"/>
      <c r="I14" s="351"/>
      <c r="J14" s="351"/>
      <c r="K14" s="351"/>
      <c r="L14" s="351"/>
    </row>
    <row r="15" spans="1:12" x14ac:dyDescent="0.25">
      <c r="B15" s="87"/>
      <c r="C15" s="351"/>
      <c r="D15" s="351"/>
      <c r="E15" s="351"/>
      <c r="F15" s="351"/>
      <c r="G15" s="351"/>
      <c r="H15" s="351"/>
      <c r="I15" s="351"/>
      <c r="J15" s="351"/>
      <c r="K15" s="351"/>
      <c r="L15" s="351"/>
    </row>
    <row r="18" spans="3:9" x14ac:dyDescent="0.25">
      <c r="C18" s="351"/>
      <c r="D18" s="351"/>
      <c r="E18" s="351"/>
      <c r="F18" s="351"/>
      <c r="G18" s="351"/>
      <c r="H18" s="351"/>
      <c r="I18" s="351"/>
    </row>
    <row r="19" spans="3:9" x14ac:dyDescent="0.25">
      <c r="C19" s="351"/>
      <c r="D19" s="351"/>
      <c r="E19" s="351"/>
      <c r="F19" s="351"/>
      <c r="G19" s="351"/>
      <c r="H19" s="351"/>
      <c r="I19" s="351"/>
    </row>
  </sheetData>
  <mergeCells count="8">
    <mergeCell ref="A1:L1"/>
    <mergeCell ref="C18:I19"/>
    <mergeCell ref="A6:A9"/>
    <mergeCell ref="C11:L12"/>
    <mergeCell ref="C14:L15"/>
    <mergeCell ref="C3:L3"/>
    <mergeCell ref="C4:G4"/>
    <mergeCell ref="H4:L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93E3C-568D-46C1-8958-FC9A9A87C711}">
  <dimension ref="A1:AC43"/>
  <sheetViews>
    <sheetView showGridLines="0" workbookViewId="0">
      <selection sqref="A1:AC1"/>
    </sheetView>
  </sheetViews>
  <sheetFormatPr defaultColWidth="9.140625" defaultRowHeight="15" x14ac:dyDescent="0.25"/>
  <cols>
    <col min="1" max="1" width="4.7109375" style="1" customWidth="1"/>
    <col min="2" max="2" width="25.7109375" style="179" customWidth="1"/>
    <col min="3" max="3" width="9.140625" style="11"/>
    <col min="4" max="4" width="3.140625" style="1" customWidth="1"/>
    <col min="5" max="5" width="9.140625" style="11"/>
    <col min="6" max="6" width="3.140625" style="1" customWidth="1"/>
    <col min="7" max="7" width="9.140625" style="11"/>
    <col min="8" max="8" width="3.140625" style="1" customWidth="1"/>
    <col min="9" max="9" width="9.140625" style="11"/>
    <col min="10" max="10" width="3.140625" style="1" customWidth="1"/>
    <col min="11" max="11" width="9.140625" style="11"/>
    <col min="12" max="12" width="3.140625" style="1" customWidth="1"/>
    <col min="13" max="13" width="9.140625" style="11"/>
    <col min="14" max="14" width="3.140625" style="1" customWidth="1"/>
    <col min="15" max="15" width="9.140625" style="11"/>
    <col min="16" max="16" width="3.140625" style="1" customWidth="1"/>
    <col min="17" max="17" width="9.140625" style="11"/>
    <col min="18" max="18" width="3.140625" style="1" customWidth="1"/>
    <col min="19" max="19" width="9.140625" style="11"/>
    <col min="20" max="20" width="3.140625" style="1" customWidth="1"/>
    <col min="21" max="21" width="9.140625" style="11"/>
    <col min="22" max="22" width="3.140625" style="1" customWidth="1"/>
    <col min="23" max="23" width="9.140625" style="11"/>
    <col min="24" max="24" width="3.140625" style="1" customWidth="1"/>
    <col min="25" max="25" width="9.140625" style="11"/>
    <col min="26" max="26" width="3.140625" style="1" customWidth="1"/>
    <col min="27" max="27" width="9.140625" style="11"/>
    <col min="28" max="28" width="3.140625" style="1" customWidth="1"/>
    <col min="29" max="16384" width="9.140625" style="1"/>
  </cols>
  <sheetData>
    <row r="1" spans="1:29" x14ac:dyDescent="0.25">
      <c r="A1" s="346" t="s">
        <v>214</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row>
    <row r="3" spans="1:29" s="181" customFormat="1" ht="31.5" customHeight="1" x14ac:dyDescent="0.25">
      <c r="A3" s="184"/>
      <c r="B3" s="185"/>
      <c r="C3" s="186">
        <v>1</v>
      </c>
      <c r="D3" s="186"/>
      <c r="E3" s="186">
        <v>2</v>
      </c>
      <c r="F3" s="186"/>
      <c r="G3" s="186">
        <v>3</v>
      </c>
      <c r="H3" s="186"/>
      <c r="I3" s="186">
        <v>4</v>
      </c>
      <c r="J3" s="186"/>
      <c r="K3" s="186">
        <v>5</v>
      </c>
      <c r="L3" s="186"/>
      <c r="M3" s="186">
        <v>6</v>
      </c>
      <c r="N3" s="186"/>
      <c r="O3" s="186">
        <v>7</v>
      </c>
      <c r="P3" s="186"/>
      <c r="Q3" s="186">
        <v>8</v>
      </c>
      <c r="R3" s="186"/>
      <c r="S3" s="186">
        <v>9</v>
      </c>
      <c r="T3" s="186"/>
      <c r="U3" s="186">
        <v>10</v>
      </c>
      <c r="V3" s="186"/>
      <c r="W3" s="186">
        <v>11</v>
      </c>
      <c r="X3" s="186"/>
      <c r="Y3" s="186">
        <v>12</v>
      </c>
      <c r="Z3" s="186"/>
      <c r="AA3" s="186">
        <v>13</v>
      </c>
      <c r="AB3" s="184"/>
      <c r="AC3" s="184">
        <v>14</v>
      </c>
    </row>
    <row r="4" spans="1:29" s="181" customFormat="1" ht="31.5" customHeight="1" x14ac:dyDescent="0.25">
      <c r="A4" s="181">
        <v>1</v>
      </c>
      <c r="B4" s="182" t="s">
        <v>199</v>
      </c>
      <c r="C4" s="12">
        <v>1</v>
      </c>
      <c r="E4" s="12"/>
      <c r="G4" s="12"/>
      <c r="I4" s="12"/>
      <c r="K4" s="12"/>
      <c r="M4" s="12"/>
      <c r="O4" s="12"/>
      <c r="Q4" s="12"/>
      <c r="S4" s="12"/>
      <c r="U4" s="12"/>
      <c r="W4" s="12"/>
      <c r="Y4" s="12"/>
      <c r="AA4" s="12"/>
    </row>
    <row r="5" spans="1:29" s="181" customFormat="1" ht="31.5" customHeight="1" x14ac:dyDescent="0.25">
      <c r="A5" s="181">
        <v>2</v>
      </c>
      <c r="B5" s="182" t="s">
        <v>448</v>
      </c>
      <c r="C5" s="12">
        <v>6.2700000000000006E-2</v>
      </c>
      <c r="D5" s="183" t="s">
        <v>38</v>
      </c>
      <c r="E5" s="12">
        <v>1</v>
      </c>
      <c r="F5" s="183"/>
      <c r="G5" s="12"/>
      <c r="H5" s="183"/>
      <c r="I5" s="12"/>
      <c r="J5" s="183"/>
      <c r="K5" s="12"/>
      <c r="L5" s="183"/>
      <c r="M5" s="12"/>
      <c r="N5" s="183"/>
      <c r="O5" s="12"/>
      <c r="P5" s="183"/>
      <c r="Q5" s="12"/>
      <c r="R5" s="183"/>
      <c r="S5" s="12"/>
      <c r="T5" s="183"/>
      <c r="U5" s="12"/>
      <c r="V5" s="183"/>
      <c r="W5" s="12"/>
      <c r="X5" s="183"/>
      <c r="Y5" s="12"/>
      <c r="Z5" s="183"/>
      <c r="AA5" s="12"/>
      <c r="AB5" s="183"/>
    </row>
    <row r="6" spans="1:29" s="181" customFormat="1" ht="31.5" customHeight="1" x14ac:dyDescent="0.25">
      <c r="A6" s="181">
        <v>3</v>
      </c>
      <c r="B6" s="182" t="s">
        <v>204</v>
      </c>
      <c r="C6" s="12">
        <v>0.60460000000000003</v>
      </c>
      <c r="D6" s="183" t="s">
        <v>35</v>
      </c>
      <c r="E6" s="12">
        <v>1.32E-2</v>
      </c>
      <c r="F6" s="183" t="s">
        <v>184</v>
      </c>
      <c r="G6" s="12">
        <v>1</v>
      </c>
      <c r="H6" s="183"/>
      <c r="I6" s="12"/>
      <c r="J6" s="183"/>
      <c r="K6" s="12"/>
      <c r="L6" s="183"/>
      <c r="M6" s="12"/>
      <c r="N6" s="183"/>
      <c r="O6" s="12"/>
      <c r="P6" s="183"/>
      <c r="Q6" s="12"/>
      <c r="R6" s="183"/>
      <c r="S6" s="12"/>
      <c r="T6" s="183"/>
      <c r="U6" s="12"/>
      <c r="V6" s="183"/>
      <c r="W6" s="12"/>
      <c r="X6" s="183"/>
      <c r="Y6" s="12"/>
      <c r="Z6" s="183"/>
      <c r="AA6" s="12"/>
      <c r="AB6" s="183"/>
    </row>
    <row r="7" spans="1:29" s="181" customFormat="1" ht="31.5" customHeight="1" x14ac:dyDescent="0.25">
      <c r="A7" s="181">
        <v>4</v>
      </c>
      <c r="B7" s="182" t="s">
        <v>205</v>
      </c>
      <c r="C7" s="12">
        <v>4.9399999999999999E-2</v>
      </c>
      <c r="D7" s="183" t="s">
        <v>184</v>
      </c>
      <c r="E7" s="12">
        <v>-2.5000000000000001E-3</v>
      </c>
      <c r="F7" s="183" t="s">
        <v>184</v>
      </c>
      <c r="G7" s="12">
        <v>2.5999999999999999E-3</v>
      </c>
      <c r="H7" s="183" t="s">
        <v>184</v>
      </c>
      <c r="I7" s="12">
        <v>1</v>
      </c>
      <c r="J7" s="183"/>
      <c r="K7" s="12"/>
      <c r="L7" s="183"/>
      <c r="M7" s="12"/>
      <c r="N7" s="183"/>
      <c r="O7" s="12"/>
      <c r="P7" s="183"/>
      <c r="Q7" s="12"/>
      <c r="R7" s="183"/>
      <c r="S7" s="12"/>
      <c r="T7" s="183"/>
      <c r="U7" s="12"/>
      <c r="V7" s="183"/>
      <c r="W7" s="12"/>
      <c r="X7" s="183"/>
      <c r="Y7" s="12"/>
      <c r="Z7" s="183"/>
      <c r="AA7" s="12"/>
      <c r="AB7" s="183"/>
    </row>
    <row r="8" spans="1:29" s="181" customFormat="1" ht="31.5" customHeight="1" x14ac:dyDescent="0.25">
      <c r="A8" s="181">
        <v>5</v>
      </c>
      <c r="B8" s="182" t="s">
        <v>206</v>
      </c>
      <c r="C8" s="12">
        <v>0.38329999999999997</v>
      </c>
      <c r="D8" s="183" t="s">
        <v>35</v>
      </c>
      <c r="E8" s="12">
        <v>0.57769999999999999</v>
      </c>
      <c r="F8" s="183" t="s">
        <v>35</v>
      </c>
      <c r="G8" s="12">
        <v>0.59</v>
      </c>
      <c r="H8" s="183" t="s">
        <v>35</v>
      </c>
      <c r="I8" s="12">
        <v>-1.4E-3</v>
      </c>
      <c r="J8" s="183" t="s">
        <v>184</v>
      </c>
      <c r="K8" s="12">
        <v>1</v>
      </c>
      <c r="L8" s="183"/>
      <c r="M8" s="12"/>
      <c r="N8" s="183"/>
      <c r="O8" s="12"/>
      <c r="P8" s="183"/>
      <c r="Q8" s="12"/>
      <c r="R8" s="183"/>
      <c r="S8" s="12"/>
      <c r="T8" s="183"/>
      <c r="U8" s="12"/>
      <c r="V8" s="183"/>
      <c r="W8" s="12"/>
      <c r="X8" s="183"/>
      <c r="Y8" s="12"/>
      <c r="Z8" s="183"/>
      <c r="AA8" s="12"/>
      <c r="AB8" s="183"/>
    </row>
    <row r="9" spans="1:29" s="181" customFormat="1" ht="31.5" customHeight="1" x14ac:dyDescent="0.25">
      <c r="A9" s="181">
        <v>6</v>
      </c>
      <c r="B9" s="182" t="s">
        <v>207</v>
      </c>
      <c r="C9" s="12">
        <v>6.8400000000000002E-2</v>
      </c>
      <c r="D9" s="183" t="s">
        <v>38</v>
      </c>
      <c r="E9" s="12">
        <v>0.56979999999999997</v>
      </c>
      <c r="F9" s="183" t="s">
        <v>35</v>
      </c>
      <c r="G9" s="12">
        <v>7.6E-3</v>
      </c>
      <c r="H9" s="183" t="s">
        <v>184</v>
      </c>
      <c r="I9" s="12">
        <v>0.58499999999999996</v>
      </c>
      <c r="J9" s="183" t="s">
        <v>35</v>
      </c>
      <c r="K9" s="12">
        <v>0.32929999999999998</v>
      </c>
      <c r="L9" s="183" t="s">
        <v>35</v>
      </c>
      <c r="M9" s="12">
        <v>1</v>
      </c>
      <c r="N9" s="183"/>
      <c r="O9" s="12"/>
      <c r="P9" s="183"/>
      <c r="Q9" s="12"/>
      <c r="R9" s="183"/>
      <c r="S9" s="12"/>
      <c r="T9" s="183"/>
      <c r="U9" s="12"/>
      <c r="V9" s="183"/>
      <c r="W9" s="12"/>
      <c r="X9" s="183"/>
      <c r="Y9" s="12"/>
      <c r="Z9" s="183"/>
      <c r="AA9" s="12"/>
      <c r="AB9" s="183"/>
    </row>
    <row r="10" spans="1:29" s="181" customFormat="1" ht="31.5" customHeight="1" x14ac:dyDescent="0.25">
      <c r="A10" s="181">
        <v>7</v>
      </c>
      <c r="B10" s="182" t="s">
        <v>208</v>
      </c>
      <c r="C10" s="12">
        <v>0.52990000000000004</v>
      </c>
      <c r="D10" s="183" t="s">
        <v>35</v>
      </c>
      <c r="E10" s="12">
        <v>4.5999999999999999E-3</v>
      </c>
      <c r="F10" s="183" t="s">
        <v>184</v>
      </c>
      <c r="G10" s="12">
        <v>0.57579999999999998</v>
      </c>
      <c r="H10" s="183" t="s">
        <v>35</v>
      </c>
      <c r="I10" s="12">
        <v>0.57889999999999997</v>
      </c>
      <c r="J10" s="183" t="s">
        <v>35</v>
      </c>
      <c r="K10" s="12">
        <v>0.33639999999999998</v>
      </c>
      <c r="L10" s="183" t="s">
        <v>35</v>
      </c>
      <c r="M10" s="12">
        <v>0.34560000000000002</v>
      </c>
      <c r="N10" s="183" t="s">
        <v>35</v>
      </c>
      <c r="O10" s="12">
        <v>1</v>
      </c>
      <c r="P10" s="183"/>
      <c r="Q10" s="12"/>
      <c r="R10" s="183"/>
      <c r="S10" s="12"/>
      <c r="T10" s="183"/>
      <c r="U10" s="12"/>
      <c r="V10" s="183"/>
      <c r="W10" s="12"/>
      <c r="X10" s="183"/>
      <c r="Y10" s="12"/>
      <c r="Z10" s="183"/>
      <c r="AA10" s="12"/>
      <c r="AB10" s="183"/>
    </row>
    <row r="11" spans="1:29" s="181" customFormat="1" ht="31.5" customHeight="1" x14ac:dyDescent="0.25">
      <c r="A11" s="181">
        <v>8</v>
      </c>
      <c r="B11" s="182" t="s">
        <v>209</v>
      </c>
      <c r="C11" s="12">
        <v>0.35370000000000001</v>
      </c>
      <c r="D11" s="183" t="s">
        <v>35</v>
      </c>
      <c r="E11" s="12">
        <v>0.375</v>
      </c>
      <c r="F11" s="183" t="s">
        <v>35</v>
      </c>
      <c r="G11" s="12">
        <v>0.38290000000000002</v>
      </c>
      <c r="H11" s="183" t="s">
        <v>35</v>
      </c>
      <c r="I11" s="12">
        <v>0.38490000000000002</v>
      </c>
      <c r="J11" s="183" t="s">
        <v>35</v>
      </c>
      <c r="K11" s="12">
        <v>0.64900000000000002</v>
      </c>
      <c r="L11" s="183" t="s">
        <v>35</v>
      </c>
      <c r="M11" s="12">
        <v>0.65810000000000002</v>
      </c>
      <c r="N11" s="183" t="s">
        <v>35</v>
      </c>
      <c r="O11" s="12">
        <v>0.66500000000000004</v>
      </c>
      <c r="P11" s="183" t="s">
        <v>35</v>
      </c>
      <c r="Q11" s="12">
        <v>1</v>
      </c>
      <c r="R11" s="183"/>
      <c r="S11" s="12"/>
      <c r="T11" s="183"/>
      <c r="U11" s="12"/>
      <c r="V11" s="183"/>
      <c r="W11" s="12"/>
      <c r="X11" s="183"/>
      <c r="Y11" s="12"/>
      <c r="Z11" s="183"/>
      <c r="AA11" s="12"/>
      <c r="AB11" s="183"/>
    </row>
    <row r="12" spans="1:29" s="181" customFormat="1" ht="31.5" customHeight="1" x14ac:dyDescent="0.25">
      <c r="A12" s="181">
        <v>9</v>
      </c>
      <c r="B12" s="182" t="s">
        <v>183</v>
      </c>
      <c r="C12" s="12">
        <v>-2.4199999999999999E-2</v>
      </c>
      <c r="D12" s="183" t="s">
        <v>184</v>
      </c>
      <c r="E12" s="12">
        <v>6.5199999999999994E-2</v>
      </c>
      <c r="F12" s="183" t="s">
        <v>38</v>
      </c>
      <c r="G12" s="12">
        <v>-7.9200000000000007E-2</v>
      </c>
      <c r="H12" s="183" t="s">
        <v>39</v>
      </c>
      <c r="I12" s="12">
        <v>5.62E-2</v>
      </c>
      <c r="J12" s="183" t="s">
        <v>184</v>
      </c>
      <c r="K12" s="12">
        <v>-3.2800000000000003E-2</v>
      </c>
      <c r="L12" s="183" t="s">
        <v>184</v>
      </c>
      <c r="M12" s="12">
        <v>6.1499999999999999E-2</v>
      </c>
      <c r="N12" s="183" t="s">
        <v>184</v>
      </c>
      <c r="O12" s="12">
        <v>-1.0800000000000001E-2</v>
      </c>
      <c r="P12" s="183" t="s">
        <v>184</v>
      </c>
      <c r="Q12" s="12">
        <v>-1.21E-2</v>
      </c>
      <c r="R12" s="183" t="s">
        <v>184</v>
      </c>
      <c r="S12" s="12">
        <v>1</v>
      </c>
      <c r="T12" s="183"/>
      <c r="U12" s="12"/>
      <c r="V12" s="183"/>
      <c r="W12" s="12"/>
      <c r="X12" s="183"/>
      <c r="Y12" s="12"/>
      <c r="Z12" s="183"/>
      <c r="AA12" s="12"/>
      <c r="AB12" s="183"/>
    </row>
    <row r="13" spans="1:29" s="181" customFormat="1" ht="31.5" customHeight="1" x14ac:dyDescent="0.25">
      <c r="A13" s="181">
        <v>10</v>
      </c>
      <c r="B13" s="182" t="s">
        <v>210</v>
      </c>
      <c r="C13" s="12">
        <v>3.5700000000000003E-2</v>
      </c>
      <c r="D13" s="183" t="s">
        <v>184</v>
      </c>
      <c r="E13" s="12">
        <v>9.6600000000000005E-2</v>
      </c>
      <c r="F13" s="183" t="s">
        <v>41</v>
      </c>
      <c r="G13" s="12">
        <v>2.7000000000000001E-3</v>
      </c>
      <c r="H13" s="183" t="s">
        <v>184</v>
      </c>
      <c r="I13" s="12">
        <v>-1.8100000000000002E-2</v>
      </c>
      <c r="J13" s="183" t="s">
        <v>184</v>
      </c>
      <c r="K13" s="12">
        <v>2.1999999999999999E-2</v>
      </c>
      <c r="L13" s="183" t="s">
        <v>184</v>
      </c>
      <c r="M13" s="12">
        <v>4.07E-2</v>
      </c>
      <c r="N13" s="183" t="s">
        <v>184</v>
      </c>
      <c r="O13" s="12">
        <v>-4.7E-2</v>
      </c>
      <c r="P13" s="183" t="s">
        <v>184</v>
      </c>
      <c r="Q13" s="12">
        <v>-1.7000000000000001E-2</v>
      </c>
      <c r="R13" s="183" t="s">
        <v>184</v>
      </c>
      <c r="S13" s="12">
        <v>0.1206</v>
      </c>
      <c r="T13" s="183" t="s">
        <v>41</v>
      </c>
      <c r="U13" s="12">
        <v>1</v>
      </c>
      <c r="V13" s="183"/>
      <c r="W13" s="12"/>
      <c r="X13" s="183"/>
      <c r="Y13" s="12"/>
      <c r="Z13" s="183"/>
      <c r="AA13" s="12"/>
      <c r="AB13" s="183"/>
    </row>
    <row r="14" spans="1:29" s="181" customFormat="1" ht="31.5" customHeight="1" x14ac:dyDescent="0.25">
      <c r="A14" s="181">
        <v>11</v>
      </c>
      <c r="B14" s="182" t="s">
        <v>211</v>
      </c>
      <c r="C14" s="12">
        <v>5.91E-2</v>
      </c>
      <c r="D14" s="183" t="s">
        <v>184</v>
      </c>
      <c r="E14" s="12">
        <v>7.8200000000000006E-2</v>
      </c>
      <c r="F14" s="183" t="s">
        <v>39</v>
      </c>
      <c r="G14" s="12">
        <v>2.5499999999999998E-2</v>
      </c>
      <c r="H14" s="183" t="s">
        <v>184</v>
      </c>
      <c r="I14" s="12">
        <v>3.3399999999999999E-2</v>
      </c>
      <c r="J14" s="183" t="s">
        <v>184</v>
      </c>
      <c r="K14" s="12">
        <v>8.3799999999999999E-2</v>
      </c>
      <c r="L14" s="183" t="s">
        <v>39</v>
      </c>
      <c r="M14" s="12">
        <v>5.11E-2</v>
      </c>
      <c r="N14" s="183" t="s">
        <v>184</v>
      </c>
      <c r="O14" s="12">
        <v>7.85E-2</v>
      </c>
      <c r="P14" s="183" t="s">
        <v>39</v>
      </c>
      <c r="Q14" s="12">
        <v>7.3999999999999996E-2</v>
      </c>
      <c r="R14" s="183" t="s">
        <v>39</v>
      </c>
      <c r="S14" s="12">
        <v>7.9600000000000004E-2</v>
      </c>
      <c r="T14" s="183" t="s">
        <v>39</v>
      </c>
      <c r="U14" s="12">
        <v>2.9999999999999997E-4</v>
      </c>
      <c r="V14" s="183" t="s">
        <v>184</v>
      </c>
      <c r="W14" s="12">
        <v>1</v>
      </c>
      <c r="X14" s="183"/>
      <c r="Y14" s="12"/>
      <c r="Z14" s="183"/>
      <c r="AA14" s="12"/>
      <c r="AB14" s="183"/>
    </row>
    <row r="15" spans="1:29" s="181" customFormat="1" ht="31.5" customHeight="1" x14ac:dyDescent="0.25">
      <c r="A15" s="181">
        <v>12</v>
      </c>
      <c r="B15" s="182" t="s">
        <v>212</v>
      </c>
      <c r="C15" s="12">
        <v>-3.1600000000000003E-2</v>
      </c>
      <c r="D15" s="183" t="s">
        <v>184</v>
      </c>
      <c r="E15" s="12">
        <v>1.7999999999999999E-2</v>
      </c>
      <c r="F15" s="183" t="s">
        <v>184</v>
      </c>
      <c r="G15" s="12">
        <v>1.0200000000000001E-2</v>
      </c>
      <c r="H15" s="183" t="s">
        <v>184</v>
      </c>
      <c r="I15" s="12">
        <v>6.4199999999999993E-2</v>
      </c>
      <c r="J15" s="183" t="s">
        <v>38</v>
      </c>
      <c r="K15" s="12">
        <v>-2.9999999999999997E-4</v>
      </c>
      <c r="L15" s="183" t="s">
        <v>184</v>
      </c>
      <c r="M15" s="12">
        <v>2.75E-2</v>
      </c>
      <c r="N15" s="183" t="s">
        <v>184</v>
      </c>
      <c r="O15" s="12">
        <v>1.6000000000000001E-3</v>
      </c>
      <c r="P15" s="183" t="s">
        <v>184</v>
      </c>
      <c r="Q15" s="12">
        <v>-2.2599999999999999E-2</v>
      </c>
      <c r="R15" s="183" t="s">
        <v>184</v>
      </c>
      <c r="S15" s="12">
        <v>2.3300000000000001E-2</v>
      </c>
      <c r="T15" s="183" t="s">
        <v>184</v>
      </c>
      <c r="U15" s="12">
        <v>-3.78E-2</v>
      </c>
      <c r="V15" s="183" t="s">
        <v>184</v>
      </c>
      <c r="W15" s="12">
        <v>-8.0100000000000005E-2</v>
      </c>
      <c r="X15" s="183" t="s">
        <v>39</v>
      </c>
      <c r="Y15" s="12">
        <v>1</v>
      </c>
      <c r="Z15" s="183"/>
      <c r="AA15" s="12"/>
      <c r="AB15" s="183"/>
    </row>
    <row r="16" spans="1:29" s="194" customFormat="1" ht="31.5" customHeight="1" x14ac:dyDescent="0.25">
      <c r="A16" s="194">
        <v>13</v>
      </c>
      <c r="B16" s="195" t="s">
        <v>213</v>
      </c>
      <c r="C16" s="196">
        <v>-2.2200000000000001E-2</v>
      </c>
      <c r="D16" s="197" t="s">
        <v>184</v>
      </c>
      <c r="E16" s="196">
        <v>3.3E-3</v>
      </c>
      <c r="F16" s="197" t="s">
        <v>184</v>
      </c>
      <c r="G16" s="196">
        <v>5.0000000000000001E-3</v>
      </c>
      <c r="H16" s="197" t="s">
        <v>184</v>
      </c>
      <c r="I16" s="196">
        <v>4.0399999999999998E-2</v>
      </c>
      <c r="J16" s="197" t="s">
        <v>184</v>
      </c>
      <c r="K16" s="196">
        <v>-2.2000000000000001E-3</v>
      </c>
      <c r="L16" s="197" t="s">
        <v>184</v>
      </c>
      <c r="M16" s="196">
        <v>1.34E-2</v>
      </c>
      <c r="N16" s="197" t="s">
        <v>184</v>
      </c>
      <c r="O16" s="196">
        <v>3.8100000000000002E-2</v>
      </c>
      <c r="P16" s="197" t="s">
        <v>184</v>
      </c>
      <c r="Q16" s="196">
        <v>2.0299999999999999E-2</v>
      </c>
      <c r="R16" s="197" t="s">
        <v>184</v>
      </c>
      <c r="S16" s="196">
        <v>7.85E-2</v>
      </c>
      <c r="T16" s="197" t="s">
        <v>39</v>
      </c>
      <c r="U16" s="196">
        <v>0.15160000000000001</v>
      </c>
      <c r="V16" s="197" t="s">
        <v>35</v>
      </c>
      <c r="W16" s="196">
        <v>-3.8600000000000002E-2</v>
      </c>
      <c r="X16" s="197" t="s">
        <v>184</v>
      </c>
      <c r="Y16" s="196">
        <v>0.32700000000000001</v>
      </c>
      <c r="Z16" s="197" t="s">
        <v>35</v>
      </c>
      <c r="AA16" s="196">
        <v>1</v>
      </c>
      <c r="AB16" s="197"/>
    </row>
    <row r="17" spans="1:29" s="181" customFormat="1" ht="31.5" customHeight="1" x14ac:dyDescent="0.25">
      <c r="A17" s="187">
        <v>14</v>
      </c>
      <c r="B17" s="188" t="s">
        <v>197</v>
      </c>
      <c r="C17" s="189">
        <v>-7.1000000000000004E-3</v>
      </c>
      <c r="D17" s="190" t="s">
        <v>184</v>
      </c>
      <c r="E17" s="189">
        <v>-2.3400000000000001E-2</v>
      </c>
      <c r="F17" s="190" t="s">
        <v>184</v>
      </c>
      <c r="G17" s="189">
        <v>-4.9200000000000001E-2</v>
      </c>
      <c r="H17" s="190" t="s">
        <v>184</v>
      </c>
      <c r="I17" s="189">
        <v>-0.1409</v>
      </c>
      <c r="J17" s="190" t="s">
        <v>35</v>
      </c>
      <c r="K17" s="189">
        <v>-2.3199999999999998E-2</v>
      </c>
      <c r="L17" s="190" t="s">
        <v>184</v>
      </c>
      <c r="M17" s="189">
        <v>-0.1114</v>
      </c>
      <c r="N17" s="190" t="s">
        <v>41</v>
      </c>
      <c r="O17" s="189">
        <v>-0.1009</v>
      </c>
      <c r="P17" s="190" t="s">
        <v>41</v>
      </c>
      <c r="Q17" s="189">
        <v>-5.8900000000000001E-2</v>
      </c>
      <c r="R17" s="190" t="s">
        <v>184</v>
      </c>
      <c r="S17" s="189">
        <v>-7.22E-2</v>
      </c>
      <c r="T17" s="190" t="s">
        <v>38</v>
      </c>
      <c r="U17" s="189">
        <v>-0.1429</v>
      </c>
      <c r="V17" s="190" t="s">
        <v>35</v>
      </c>
      <c r="W17" s="189">
        <v>1.9599999999999999E-2</v>
      </c>
      <c r="X17" s="190" t="s">
        <v>184</v>
      </c>
      <c r="Y17" s="189">
        <v>2.41E-2</v>
      </c>
      <c r="Z17" s="190" t="s">
        <v>184</v>
      </c>
      <c r="AA17" s="189">
        <v>-2.0999999999999999E-3</v>
      </c>
      <c r="AB17" s="189" t="s">
        <v>184</v>
      </c>
      <c r="AC17" s="189">
        <v>1</v>
      </c>
    </row>
    <row r="19" spans="1:29" x14ac:dyDescent="0.25">
      <c r="A19" s="313" t="s">
        <v>22</v>
      </c>
      <c r="B19" s="313"/>
      <c r="C19" s="313"/>
      <c r="D19" s="313"/>
      <c r="E19" s="313"/>
      <c r="F19" s="313"/>
      <c r="G19" s="313"/>
      <c r="H19" s="313"/>
      <c r="I19" s="313"/>
      <c r="J19" s="313"/>
      <c r="K19" s="313"/>
      <c r="L19" s="313"/>
      <c r="M19" s="313"/>
      <c r="N19" s="313"/>
      <c r="O19" s="313"/>
      <c r="P19" s="313"/>
    </row>
    <row r="20" spans="1:29" ht="18" x14ac:dyDescent="0.25">
      <c r="A20" s="313" t="s">
        <v>177</v>
      </c>
      <c r="B20" s="313"/>
      <c r="C20" s="313"/>
      <c r="D20" s="313"/>
      <c r="E20" s="313"/>
      <c r="F20" s="313"/>
      <c r="G20" s="313"/>
      <c r="H20" s="313"/>
      <c r="I20" s="313"/>
      <c r="J20" s="313"/>
      <c r="K20" s="313"/>
      <c r="L20" s="313"/>
      <c r="M20" s="313"/>
      <c r="N20" s="313"/>
      <c r="O20" s="313"/>
      <c r="P20" s="313"/>
    </row>
    <row r="21" spans="1:29" ht="18" x14ac:dyDescent="0.25">
      <c r="D21" s="180"/>
      <c r="F21" s="180"/>
      <c r="H21" s="180"/>
      <c r="J21" s="180"/>
      <c r="L21" s="180"/>
      <c r="N21" s="180"/>
      <c r="P21" s="180"/>
      <c r="R21" s="180"/>
      <c r="T21" s="180"/>
      <c r="V21" s="180"/>
      <c r="X21" s="180"/>
      <c r="Z21" s="180"/>
      <c r="AB21" s="180"/>
    </row>
    <row r="22" spans="1:29" ht="18" x14ac:dyDescent="0.25">
      <c r="D22" s="180"/>
      <c r="F22" s="180"/>
      <c r="H22" s="180"/>
      <c r="J22" s="180"/>
      <c r="L22" s="180"/>
      <c r="N22" s="180"/>
      <c r="P22" s="180"/>
      <c r="R22" s="180"/>
      <c r="T22" s="180"/>
      <c r="V22" s="180"/>
      <c r="X22" s="180"/>
      <c r="Z22" s="180"/>
      <c r="AB22" s="180"/>
    </row>
    <row r="23" spans="1:29" x14ac:dyDescent="0.25">
      <c r="E23" s="1"/>
      <c r="I23" s="1"/>
      <c r="M23" s="1"/>
      <c r="S23" s="1"/>
      <c r="W23" s="1"/>
      <c r="AA23" s="1"/>
      <c r="AC23" s="11"/>
    </row>
    <row r="24" spans="1:29" x14ac:dyDescent="0.25">
      <c r="E24" s="1"/>
      <c r="I24" s="1"/>
      <c r="M24" s="1"/>
      <c r="S24" s="1"/>
      <c r="W24" s="1"/>
      <c r="AA24" s="1"/>
      <c r="AB24" s="11"/>
    </row>
    <row r="25" spans="1:29" ht="18" x14ac:dyDescent="0.25">
      <c r="D25" s="180"/>
      <c r="F25" s="180"/>
      <c r="H25" s="180"/>
      <c r="J25" s="180"/>
      <c r="L25" s="180"/>
      <c r="N25" s="180"/>
      <c r="P25" s="180"/>
      <c r="R25" s="180"/>
      <c r="T25" s="180"/>
      <c r="V25" s="180"/>
      <c r="X25" s="180"/>
      <c r="Z25" s="180"/>
      <c r="AB25" s="180"/>
    </row>
    <row r="26" spans="1:29" ht="18" x14ac:dyDescent="0.25">
      <c r="J26" s="180"/>
      <c r="L26" s="180"/>
      <c r="N26" s="180"/>
      <c r="P26" s="180"/>
      <c r="R26" s="180"/>
      <c r="T26" s="180"/>
      <c r="V26" s="180"/>
      <c r="X26" s="180"/>
      <c r="Z26" s="180"/>
      <c r="AB26" s="180"/>
    </row>
    <row r="27" spans="1:29" ht="18" x14ac:dyDescent="0.25">
      <c r="J27" s="180"/>
      <c r="L27" s="180"/>
      <c r="N27" s="180"/>
      <c r="P27" s="180"/>
      <c r="R27" s="180"/>
      <c r="T27" s="180"/>
      <c r="V27" s="180"/>
      <c r="X27" s="180"/>
      <c r="Z27" s="180"/>
      <c r="AB27" s="180"/>
    </row>
    <row r="28" spans="1:29" ht="18" x14ac:dyDescent="0.25">
      <c r="D28" s="180"/>
      <c r="F28" s="180"/>
      <c r="H28" s="180"/>
      <c r="J28" s="180"/>
      <c r="L28" s="180"/>
      <c r="N28" s="180"/>
      <c r="P28" s="180"/>
      <c r="R28" s="180"/>
      <c r="T28" s="180"/>
      <c r="V28" s="180"/>
      <c r="X28" s="180"/>
      <c r="Z28" s="180"/>
      <c r="AB28" s="180"/>
    </row>
    <row r="29" spans="1:29" ht="18" x14ac:dyDescent="0.25">
      <c r="D29" s="180"/>
      <c r="F29" s="180"/>
      <c r="H29" s="180"/>
      <c r="J29" s="180"/>
      <c r="L29" s="180"/>
      <c r="N29" s="180"/>
      <c r="P29" s="180"/>
      <c r="R29" s="180"/>
      <c r="T29" s="180"/>
      <c r="V29" s="180"/>
      <c r="X29" s="180"/>
      <c r="Z29" s="180"/>
      <c r="AB29" s="180"/>
    </row>
    <row r="30" spans="1:29" ht="18" x14ac:dyDescent="0.25">
      <c r="D30" s="180"/>
      <c r="F30" s="180"/>
      <c r="H30" s="180"/>
      <c r="J30" s="180"/>
      <c r="L30" s="180"/>
      <c r="N30" s="180"/>
      <c r="P30" s="180"/>
      <c r="R30" s="180"/>
      <c r="T30" s="180"/>
      <c r="V30" s="180"/>
      <c r="X30" s="180"/>
      <c r="Z30" s="180"/>
      <c r="AB30" s="180"/>
    </row>
    <row r="31" spans="1:29" ht="18" x14ac:dyDescent="0.25">
      <c r="D31" s="180"/>
      <c r="F31" s="180"/>
      <c r="H31" s="180"/>
      <c r="J31" s="180"/>
      <c r="L31" s="180"/>
      <c r="N31" s="180"/>
      <c r="P31" s="180"/>
      <c r="R31" s="180"/>
      <c r="T31" s="180"/>
      <c r="V31" s="180"/>
      <c r="X31" s="180"/>
      <c r="Z31" s="180"/>
      <c r="AB31" s="180"/>
    </row>
    <row r="32" spans="1:29" ht="18" x14ac:dyDescent="0.25">
      <c r="D32" s="180"/>
      <c r="F32" s="180"/>
      <c r="H32" s="180"/>
      <c r="J32" s="180"/>
      <c r="L32" s="180"/>
      <c r="N32" s="180"/>
      <c r="P32" s="180"/>
      <c r="R32" s="180"/>
      <c r="T32" s="180"/>
      <c r="V32" s="180"/>
      <c r="X32" s="180"/>
      <c r="Z32" s="180"/>
      <c r="AB32" s="180"/>
    </row>
    <row r="33" spans="4:28" ht="18" x14ac:dyDescent="0.25">
      <c r="D33" s="180"/>
      <c r="F33" s="180"/>
      <c r="H33" s="180"/>
      <c r="J33" s="180"/>
      <c r="L33" s="180"/>
      <c r="N33" s="180"/>
      <c r="P33" s="180"/>
      <c r="R33" s="180"/>
      <c r="T33" s="180"/>
      <c r="V33" s="180"/>
      <c r="X33" s="180"/>
      <c r="Z33" s="180"/>
      <c r="AB33" s="180"/>
    </row>
    <row r="34" spans="4:28" ht="18" x14ac:dyDescent="0.25">
      <c r="D34" s="180"/>
      <c r="F34" s="180"/>
      <c r="H34" s="180"/>
      <c r="J34" s="180"/>
      <c r="L34" s="180"/>
      <c r="N34" s="180"/>
      <c r="P34" s="180"/>
      <c r="R34" s="180"/>
      <c r="T34" s="180"/>
      <c r="V34" s="180"/>
      <c r="X34" s="180"/>
      <c r="Z34" s="180"/>
      <c r="AB34" s="180"/>
    </row>
    <row r="35" spans="4:28" ht="18" x14ac:dyDescent="0.25">
      <c r="D35" s="180"/>
      <c r="F35" s="180"/>
      <c r="H35" s="180"/>
      <c r="J35" s="180"/>
      <c r="L35" s="180"/>
      <c r="N35" s="180"/>
      <c r="P35" s="180"/>
      <c r="R35" s="180"/>
      <c r="T35" s="180"/>
      <c r="V35" s="180"/>
      <c r="X35" s="180"/>
      <c r="Z35" s="180"/>
      <c r="AB35" s="180"/>
    </row>
    <row r="36" spans="4:28" ht="18" x14ac:dyDescent="0.25">
      <c r="D36" s="180"/>
      <c r="F36" s="180"/>
      <c r="H36" s="180"/>
      <c r="J36" s="180"/>
      <c r="L36" s="180"/>
      <c r="N36" s="180"/>
      <c r="P36" s="180"/>
      <c r="R36" s="180"/>
      <c r="T36" s="180"/>
      <c r="V36" s="180"/>
      <c r="X36" s="180"/>
      <c r="Z36" s="180"/>
      <c r="AB36" s="180"/>
    </row>
    <row r="37" spans="4:28" ht="18" x14ac:dyDescent="0.25">
      <c r="D37" s="180"/>
      <c r="F37" s="180"/>
      <c r="H37" s="180"/>
      <c r="J37" s="180"/>
      <c r="L37" s="180"/>
      <c r="N37" s="180"/>
      <c r="P37" s="180"/>
      <c r="R37" s="180"/>
      <c r="T37" s="180"/>
      <c r="V37" s="180"/>
      <c r="X37" s="180"/>
      <c r="Z37" s="180"/>
      <c r="AB37" s="180"/>
    </row>
    <row r="38" spans="4:28" ht="18" x14ac:dyDescent="0.25">
      <c r="D38" s="180"/>
      <c r="F38" s="180"/>
      <c r="H38" s="180"/>
      <c r="J38" s="180"/>
      <c r="L38" s="180"/>
      <c r="N38" s="180"/>
      <c r="P38" s="180"/>
      <c r="R38" s="180"/>
      <c r="T38" s="180"/>
      <c r="V38" s="180"/>
      <c r="X38" s="180"/>
      <c r="Z38" s="180"/>
      <c r="AB38" s="180"/>
    </row>
    <row r="39" spans="4:28" ht="18" x14ac:dyDescent="0.25">
      <c r="D39" s="180"/>
      <c r="F39" s="180"/>
      <c r="H39" s="180"/>
      <c r="J39" s="180"/>
      <c r="L39" s="180"/>
      <c r="N39" s="180"/>
      <c r="P39" s="180"/>
      <c r="R39" s="180"/>
      <c r="T39" s="180"/>
      <c r="V39" s="180"/>
      <c r="X39" s="180"/>
      <c r="Z39" s="180"/>
      <c r="AB39" s="180"/>
    </row>
    <row r="40" spans="4:28" ht="18" x14ac:dyDescent="0.25">
      <c r="D40" s="180"/>
      <c r="F40" s="180"/>
      <c r="H40" s="180"/>
      <c r="J40" s="180"/>
      <c r="L40" s="180"/>
      <c r="N40" s="180"/>
      <c r="P40" s="180"/>
      <c r="R40" s="180"/>
      <c r="T40" s="180"/>
      <c r="V40" s="180"/>
      <c r="X40" s="180"/>
      <c r="Z40" s="180"/>
      <c r="AB40" s="180"/>
    </row>
    <row r="41" spans="4:28" ht="18" x14ac:dyDescent="0.25">
      <c r="D41" s="180"/>
      <c r="F41" s="180"/>
      <c r="H41" s="180"/>
      <c r="J41" s="180"/>
      <c r="L41" s="180"/>
      <c r="N41" s="180"/>
      <c r="P41" s="180"/>
      <c r="R41" s="180"/>
      <c r="T41" s="180"/>
      <c r="V41" s="180"/>
      <c r="X41" s="180"/>
      <c r="Z41" s="180"/>
      <c r="AB41" s="180"/>
    </row>
    <row r="42" spans="4:28" ht="18" x14ac:dyDescent="0.25">
      <c r="D42" s="180"/>
      <c r="F42" s="180"/>
      <c r="H42" s="180"/>
      <c r="J42" s="180"/>
      <c r="L42" s="180"/>
      <c r="N42" s="180"/>
      <c r="P42" s="180"/>
      <c r="R42" s="180"/>
      <c r="T42" s="180"/>
      <c r="V42" s="180"/>
      <c r="X42" s="180"/>
      <c r="Z42" s="180"/>
      <c r="AB42" s="180"/>
    </row>
    <row r="43" spans="4:28" ht="18" x14ac:dyDescent="0.25">
      <c r="D43" s="180"/>
      <c r="F43" s="180"/>
      <c r="H43" s="180"/>
      <c r="J43" s="180"/>
      <c r="L43" s="180"/>
      <c r="N43" s="180"/>
      <c r="P43" s="180"/>
      <c r="R43" s="180"/>
      <c r="T43" s="180"/>
      <c r="V43" s="180"/>
      <c r="X43" s="180"/>
      <c r="Z43" s="180"/>
      <c r="AB43" s="180"/>
    </row>
  </sheetData>
  <mergeCells count="3">
    <mergeCell ref="A19:P19"/>
    <mergeCell ref="A20:P20"/>
    <mergeCell ref="A1:AC1"/>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6B622-B66D-4053-A563-ACBD4B4F8574}">
  <dimension ref="A1:AA74"/>
  <sheetViews>
    <sheetView showGridLines="0" workbookViewId="0">
      <selection activeCell="A65" sqref="A65:N65"/>
    </sheetView>
  </sheetViews>
  <sheetFormatPr defaultRowHeight="15" x14ac:dyDescent="0.25"/>
  <cols>
    <col min="1" max="1" width="9.140625" style="192"/>
    <col min="2" max="2" width="9.140625" style="1"/>
    <col min="3" max="3" width="28.28515625" customWidth="1"/>
    <col min="4" max="4" width="8.140625" style="5" customWidth="1"/>
    <col min="5" max="6" width="9.140625" style="5"/>
    <col min="7" max="7" width="28.28515625" customWidth="1"/>
    <col min="8" max="8" width="8.140625" style="5" customWidth="1"/>
    <col min="9" max="10" width="9.140625" style="5"/>
    <col min="11" max="11" width="12.7109375" customWidth="1"/>
    <col min="13" max="13" width="9.140625" customWidth="1"/>
  </cols>
  <sheetData>
    <row r="1" spans="1:27" ht="15.75" x14ac:dyDescent="0.25">
      <c r="A1" s="357" t="s">
        <v>445</v>
      </c>
      <c r="B1" s="357"/>
      <c r="C1" s="357"/>
      <c r="D1" s="357"/>
      <c r="E1" s="357"/>
      <c r="F1" s="357"/>
      <c r="G1" s="357"/>
      <c r="H1" s="357"/>
      <c r="I1" s="357"/>
      <c r="J1" s="357"/>
      <c r="K1" s="357"/>
      <c r="L1" s="357"/>
      <c r="M1" s="357"/>
      <c r="N1" s="357"/>
      <c r="O1" s="225"/>
      <c r="P1" s="225"/>
      <c r="Q1" s="225"/>
      <c r="R1" s="225"/>
      <c r="S1" s="225"/>
      <c r="T1" s="225"/>
      <c r="U1" s="225"/>
      <c r="V1" s="225"/>
      <c r="W1" s="225"/>
      <c r="X1" s="225"/>
      <c r="Y1" s="225"/>
      <c r="Z1" s="225"/>
      <c r="AA1" s="225"/>
    </row>
    <row r="2" spans="1:27" ht="16.5" thickBot="1" x14ac:dyDescent="0.3">
      <c r="A2" s="225"/>
      <c r="B2" s="225"/>
      <c r="C2" s="225"/>
      <c r="D2" s="266"/>
      <c r="E2" s="225"/>
      <c r="F2" s="225"/>
      <c r="G2" s="225"/>
      <c r="H2" s="266"/>
      <c r="I2" s="225"/>
      <c r="J2" s="225"/>
      <c r="K2" s="225"/>
      <c r="L2" s="225"/>
      <c r="M2" s="225"/>
      <c r="N2" s="225"/>
      <c r="O2" s="225"/>
      <c r="P2" s="225"/>
      <c r="Q2" s="225"/>
      <c r="R2" s="225"/>
      <c r="S2" s="225"/>
      <c r="T2" s="225"/>
      <c r="U2" s="225"/>
      <c r="V2" s="225"/>
      <c r="W2" s="225"/>
      <c r="X2" s="225"/>
      <c r="Y2" s="225"/>
      <c r="Z2" s="225"/>
      <c r="AA2" s="225"/>
    </row>
    <row r="3" spans="1:27" x14ac:dyDescent="0.25">
      <c r="A3" s="226"/>
      <c r="B3" s="227"/>
      <c r="C3" s="361" t="s">
        <v>252</v>
      </c>
      <c r="D3" s="326"/>
      <c r="E3" s="326"/>
      <c r="F3" s="327"/>
      <c r="G3" s="326" t="s">
        <v>253</v>
      </c>
      <c r="H3" s="326"/>
      <c r="I3" s="326"/>
      <c r="J3" s="327"/>
      <c r="K3" s="226"/>
      <c r="L3" s="228"/>
      <c r="M3" s="228"/>
      <c r="N3" s="229"/>
    </row>
    <row r="4" spans="1:27" x14ac:dyDescent="0.25">
      <c r="A4" s="59" t="s">
        <v>34</v>
      </c>
      <c r="B4" s="136" t="s">
        <v>254</v>
      </c>
      <c r="C4" s="220" t="s">
        <v>258</v>
      </c>
      <c r="D4" s="57" t="s">
        <v>98</v>
      </c>
      <c r="E4" s="57" t="s">
        <v>133</v>
      </c>
      <c r="F4" s="223" t="s">
        <v>134</v>
      </c>
      <c r="G4" s="136" t="s">
        <v>258</v>
      </c>
      <c r="H4" s="57" t="s">
        <v>98</v>
      </c>
      <c r="I4" s="57" t="s">
        <v>133</v>
      </c>
      <c r="J4" s="223" t="s">
        <v>134</v>
      </c>
      <c r="K4" s="220"/>
      <c r="L4" s="57" t="s">
        <v>225</v>
      </c>
      <c r="M4" s="57" t="s">
        <v>257</v>
      </c>
      <c r="N4" s="223" t="s">
        <v>256</v>
      </c>
    </row>
    <row r="5" spans="1:27" s="9" customFormat="1" x14ac:dyDescent="0.25">
      <c r="A5" s="273">
        <v>1</v>
      </c>
      <c r="B5" s="274">
        <v>1</v>
      </c>
      <c r="C5" s="275" t="s">
        <v>259</v>
      </c>
      <c r="D5" s="274">
        <v>92</v>
      </c>
      <c r="E5" s="276">
        <v>4.711957</v>
      </c>
      <c r="F5" s="277">
        <v>1.004068</v>
      </c>
      <c r="G5" s="275" t="s">
        <v>449</v>
      </c>
      <c r="H5" s="274">
        <v>99</v>
      </c>
      <c r="I5" s="276">
        <v>4.9242419999999996</v>
      </c>
      <c r="J5" s="277">
        <v>0.9254443</v>
      </c>
      <c r="K5" s="278" t="s">
        <v>255</v>
      </c>
      <c r="L5" s="276">
        <v>2.9</v>
      </c>
      <c r="M5" s="276">
        <v>8.8800000000000004E-2</v>
      </c>
      <c r="N5" s="277">
        <v>0.35520000000000002</v>
      </c>
    </row>
    <row r="6" spans="1:27" s="9" customFormat="1" x14ac:dyDescent="0.25">
      <c r="A6" s="273">
        <v>1</v>
      </c>
      <c r="B6" s="274">
        <v>2</v>
      </c>
      <c r="C6" s="275" t="s">
        <v>260</v>
      </c>
      <c r="D6" s="274">
        <v>92</v>
      </c>
      <c r="E6" s="276">
        <v>5.5407609999999998</v>
      </c>
      <c r="F6" s="277">
        <v>0.89510049999999997</v>
      </c>
      <c r="G6" s="275" t="s">
        <v>450</v>
      </c>
      <c r="H6" s="274">
        <v>97</v>
      </c>
      <c r="I6" s="276">
        <v>5.5489689999999996</v>
      </c>
      <c r="J6" s="277">
        <v>0.90040439999999999</v>
      </c>
      <c r="K6" s="278" t="s">
        <v>255</v>
      </c>
      <c r="L6" s="276">
        <v>0</v>
      </c>
      <c r="M6" s="276">
        <v>0.94769999999999999</v>
      </c>
      <c r="N6" s="277">
        <v>1</v>
      </c>
    </row>
    <row r="7" spans="1:27" s="9" customFormat="1" x14ac:dyDescent="0.25">
      <c r="A7" s="273">
        <v>1</v>
      </c>
      <c r="B7" s="274">
        <v>3</v>
      </c>
      <c r="C7" s="275" t="s">
        <v>261</v>
      </c>
      <c r="D7" s="274">
        <v>96</v>
      </c>
      <c r="E7" s="276">
        <v>4.0286460000000002</v>
      </c>
      <c r="F7" s="277">
        <v>0.69193640000000001</v>
      </c>
      <c r="G7" s="275" t="s">
        <v>451</v>
      </c>
      <c r="H7" s="274">
        <v>97</v>
      </c>
      <c r="I7" s="276">
        <v>4.0532649999999997</v>
      </c>
      <c r="J7" s="277">
        <v>0.70065129999999998</v>
      </c>
      <c r="K7" s="278" t="s">
        <v>255</v>
      </c>
      <c r="L7" s="276">
        <v>0.04</v>
      </c>
      <c r="M7" s="276">
        <v>0.84250000000000003</v>
      </c>
      <c r="N7" s="277">
        <v>1</v>
      </c>
    </row>
    <row r="8" spans="1:27" s="9" customFormat="1" x14ac:dyDescent="0.25">
      <c r="A8" s="273">
        <v>1</v>
      </c>
      <c r="B8" s="274">
        <v>4</v>
      </c>
      <c r="C8" s="275" t="s">
        <v>262</v>
      </c>
      <c r="D8" s="274">
        <v>94</v>
      </c>
      <c r="E8" s="276">
        <v>3.4069150000000001</v>
      </c>
      <c r="F8" s="277">
        <v>0.86911150000000004</v>
      </c>
      <c r="G8" s="275" t="s">
        <v>452</v>
      </c>
      <c r="H8" s="274">
        <v>95</v>
      </c>
      <c r="I8" s="276">
        <v>3.6736840000000002</v>
      </c>
      <c r="J8" s="277">
        <v>0.85526659999999999</v>
      </c>
      <c r="K8" s="278" t="s">
        <v>255</v>
      </c>
      <c r="L8" s="276">
        <v>4.54</v>
      </c>
      <c r="M8" s="276">
        <v>3.3399999999999999E-2</v>
      </c>
      <c r="N8" s="277">
        <v>0.13350000000000001</v>
      </c>
    </row>
    <row r="9" spans="1:27" s="9" customFormat="1" x14ac:dyDescent="0.25">
      <c r="A9" s="273"/>
      <c r="B9" s="154"/>
      <c r="C9" s="287"/>
      <c r="D9" s="288"/>
      <c r="E9" s="288"/>
      <c r="F9" s="289"/>
      <c r="G9" s="287"/>
      <c r="H9" s="288"/>
      <c r="I9" s="288"/>
      <c r="J9" s="289"/>
      <c r="K9" s="290"/>
      <c r="L9" s="288"/>
      <c r="M9" s="288"/>
      <c r="N9" s="289"/>
    </row>
    <row r="10" spans="1:27" s="9" customFormat="1" x14ac:dyDescent="0.25">
      <c r="A10" s="273" t="s">
        <v>263</v>
      </c>
      <c r="B10" s="274">
        <v>1</v>
      </c>
      <c r="C10" s="275" t="s">
        <v>411</v>
      </c>
      <c r="D10" s="274">
        <v>56</v>
      </c>
      <c r="E10" s="276">
        <v>4.4910709999999998</v>
      </c>
      <c r="F10" s="277">
        <v>1.012383</v>
      </c>
      <c r="G10" s="275" t="s">
        <v>453</v>
      </c>
      <c r="H10" s="274">
        <v>58</v>
      </c>
      <c r="I10" s="276">
        <v>4.987069</v>
      </c>
      <c r="J10" s="277">
        <v>0.92885329999999999</v>
      </c>
      <c r="K10" s="278" t="s">
        <v>264</v>
      </c>
      <c r="L10" s="276">
        <v>9.25</v>
      </c>
      <c r="M10" s="276">
        <v>2.5000000000000001E-3</v>
      </c>
      <c r="N10" s="277">
        <v>0.01</v>
      </c>
    </row>
    <row r="11" spans="1:27" s="9" customFormat="1" x14ac:dyDescent="0.25">
      <c r="A11" s="273" t="s">
        <v>263</v>
      </c>
      <c r="B11" s="274">
        <v>2</v>
      </c>
      <c r="C11" s="275" t="s">
        <v>412</v>
      </c>
      <c r="D11" s="274">
        <v>63</v>
      </c>
      <c r="E11" s="276">
        <v>5.6190480000000003</v>
      </c>
      <c r="F11" s="277">
        <v>0.88656769999999996</v>
      </c>
      <c r="G11" s="275" t="s">
        <v>454</v>
      </c>
      <c r="H11" s="274">
        <v>67</v>
      </c>
      <c r="I11" s="276">
        <v>5.3955229999999998</v>
      </c>
      <c r="J11" s="277">
        <v>0.92436430000000003</v>
      </c>
      <c r="K11" s="278" t="s">
        <v>264</v>
      </c>
      <c r="L11" s="276">
        <v>2.14</v>
      </c>
      <c r="M11" s="276">
        <v>0.14410000000000001</v>
      </c>
      <c r="N11" s="277">
        <v>0.5766</v>
      </c>
    </row>
    <row r="12" spans="1:27" s="9" customFormat="1" x14ac:dyDescent="0.25">
      <c r="A12" s="273" t="s">
        <v>263</v>
      </c>
      <c r="B12" s="274">
        <v>3</v>
      </c>
      <c r="C12" s="275" t="s">
        <v>413</v>
      </c>
      <c r="D12" s="274">
        <v>64</v>
      </c>
      <c r="E12" s="276">
        <v>3.9921880000000001</v>
      </c>
      <c r="F12" s="277">
        <v>0.74264750000000002</v>
      </c>
      <c r="G12" s="275" t="s">
        <v>455</v>
      </c>
      <c r="H12" s="274">
        <v>60</v>
      </c>
      <c r="I12" s="276">
        <v>4.0916670000000002</v>
      </c>
      <c r="J12" s="277">
        <v>0.72188350000000001</v>
      </c>
      <c r="K12" s="278" t="s">
        <v>264</v>
      </c>
      <c r="L12" s="276">
        <v>0.4</v>
      </c>
      <c r="M12" s="276">
        <v>0.5252</v>
      </c>
      <c r="N12" s="277">
        <v>1</v>
      </c>
    </row>
    <row r="13" spans="1:27" s="9" customFormat="1" x14ac:dyDescent="0.25">
      <c r="A13" s="273" t="s">
        <v>263</v>
      </c>
      <c r="B13" s="274">
        <v>4</v>
      </c>
      <c r="C13" s="275" t="s">
        <v>414</v>
      </c>
      <c r="D13" s="274">
        <v>57</v>
      </c>
      <c r="E13" s="276">
        <v>3.3771930000000001</v>
      </c>
      <c r="F13" s="277">
        <v>0.94976830000000001</v>
      </c>
      <c r="G13" s="275" t="s">
        <v>456</v>
      </c>
      <c r="H13" s="274">
        <v>55</v>
      </c>
      <c r="I13" s="276">
        <v>3.8590909999999998</v>
      </c>
      <c r="J13" s="277">
        <v>0.75884229999999997</v>
      </c>
      <c r="K13" s="278" t="s">
        <v>264</v>
      </c>
      <c r="L13" s="276">
        <v>8.58</v>
      </c>
      <c r="M13" s="276">
        <v>3.5999999999999999E-3</v>
      </c>
      <c r="N13" s="277">
        <v>1.43E-2</v>
      </c>
    </row>
    <row r="14" spans="1:27" s="9" customFormat="1" x14ac:dyDescent="0.25">
      <c r="A14" s="273"/>
      <c r="B14" s="154"/>
      <c r="C14" s="287"/>
      <c r="D14" s="288"/>
      <c r="E14" s="288"/>
      <c r="F14" s="289"/>
      <c r="G14" s="287"/>
      <c r="H14" s="288"/>
      <c r="I14" s="288"/>
      <c r="J14" s="289"/>
      <c r="K14" s="290"/>
      <c r="L14" s="288"/>
      <c r="M14" s="288"/>
      <c r="N14" s="289"/>
    </row>
    <row r="15" spans="1:27" s="9" customFormat="1" x14ac:dyDescent="0.25">
      <c r="A15" s="273" t="s">
        <v>265</v>
      </c>
      <c r="B15" s="274">
        <v>1</v>
      </c>
      <c r="C15" s="275" t="s">
        <v>266</v>
      </c>
      <c r="D15" s="274">
        <v>51</v>
      </c>
      <c r="E15" s="276">
        <v>4.1666670000000003</v>
      </c>
      <c r="F15" s="277">
        <v>1.0424329999999999</v>
      </c>
      <c r="G15" s="275" t="s">
        <v>267</v>
      </c>
      <c r="H15" s="274">
        <v>711</v>
      </c>
      <c r="I15" s="276">
        <v>4.5086729999999999</v>
      </c>
      <c r="J15" s="277">
        <v>1.1531849999999999</v>
      </c>
      <c r="K15" s="278" t="s">
        <v>269</v>
      </c>
      <c r="L15" s="276">
        <v>9.8800000000000008</v>
      </c>
      <c r="M15" s="276">
        <v>1.6999999999999999E-3</v>
      </c>
      <c r="N15" s="277">
        <v>5.1999999999999998E-3</v>
      </c>
    </row>
    <row r="16" spans="1:27" s="9" customFormat="1" x14ac:dyDescent="0.25">
      <c r="A16" s="273" t="s">
        <v>265</v>
      </c>
      <c r="B16" s="274">
        <v>2</v>
      </c>
      <c r="C16" s="275" t="s">
        <v>266</v>
      </c>
      <c r="D16" s="274">
        <v>51</v>
      </c>
      <c r="E16" s="276">
        <v>4.1666670000000003</v>
      </c>
      <c r="F16" s="277">
        <v>1.0424329999999999</v>
      </c>
      <c r="G16" s="275" t="s">
        <v>457</v>
      </c>
      <c r="H16" s="274">
        <v>63</v>
      </c>
      <c r="I16" s="276">
        <v>4.5674609999999998</v>
      </c>
      <c r="J16" s="277">
        <v>0.91713789999999995</v>
      </c>
      <c r="K16" s="278" t="s">
        <v>269</v>
      </c>
      <c r="L16" s="276">
        <v>5.96</v>
      </c>
      <c r="M16" s="276">
        <v>1.49E-2</v>
      </c>
      <c r="N16" s="277">
        <v>4.4600000000000001E-2</v>
      </c>
    </row>
    <row r="17" spans="1:14" s="9" customFormat="1" x14ac:dyDescent="0.25">
      <c r="A17" s="273" t="s">
        <v>265</v>
      </c>
      <c r="B17" s="274">
        <v>3</v>
      </c>
      <c r="C17" s="275" t="s">
        <v>268</v>
      </c>
      <c r="D17" s="274">
        <v>137</v>
      </c>
      <c r="E17" s="276">
        <v>4.4361309999999996</v>
      </c>
      <c r="F17" s="277">
        <v>0.86657139999999999</v>
      </c>
      <c r="G17" s="275" t="s">
        <v>458</v>
      </c>
      <c r="H17" s="274">
        <v>133</v>
      </c>
      <c r="I17" s="276">
        <v>4.4580200000000003</v>
      </c>
      <c r="J17" s="277">
        <v>0.93567440000000002</v>
      </c>
      <c r="K17" s="278" t="s">
        <v>269</v>
      </c>
      <c r="L17" s="276">
        <v>0.01</v>
      </c>
      <c r="M17" s="276">
        <v>0.93120000000000003</v>
      </c>
      <c r="N17" s="277">
        <v>1</v>
      </c>
    </row>
    <row r="18" spans="1:14" s="9" customFormat="1" x14ac:dyDescent="0.25">
      <c r="A18" s="273"/>
      <c r="B18" s="274"/>
      <c r="C18" s="287"/>
      <c r="D18" s="288"/>
      <c r="E18" s="288"/>
      <c r="F18" s="289"/>
      <c r="G18" s="287"/>
      <c r="H18" s="288"/>
      <c r="I18" s="288"/>
      <c r="J18" s="289"/>
      <c r="K18" s="290"/>
      <c r="L18" s="288"/>
      <c r="M18" s="288"/>
      <c r="N18" s="289"/>
    </row>
    <row r="19" spans="1:14" s="9" customFormat="1" x14ac:dyDescent="0.25">
      <c r="A19" s="273" t="s">
        <v>270</v>
      </c>
      <c r="B19" s="274">
        <v>1</v>
      </c>
      <c r="C19" s="275" t="s">
        <v>273</v>
      </c>
      <c r="D19" s="274">
        <v>199</v>
      </c>
      <c r="E19" s="276">
        <v>4.2964830000000003</v>
      </c>
      <c r="F19" s="277">
        <v>1.1650579999999999</v>
      </c>
      <c r="G19" s="275" t="s">
        <v>459</v>
      </c>
      <c r="H19" s="274">
        <v>169</v>
      </c>
      <c r="I19" s="276">
        <v>4.616371</v>
      </c>
      <c r="J19" s="277">
        <v>1.0678540000000001</v>
      </c>
      <c r="K19" s="278" t="s">
        <v>269</v>
      </c>
      <c r="L19" s="276">
        <v>7.34</v>
      </c>
      <c r="M19" s="276">
        <v>6.8999999999999999E-3</v>
      </c>
      <c r="N19" s="277">
        <v>3.4599999999999999E-2</v>
      </c>
    </row>
    <row r="20" spans="1:14" s="9" customFormat="1" x14ac:dyDescent="0.25">
      <c r="A20" s="273" t="s">
        <v>270</v>
      </c>
      <c r="B20" s="274">
        <v>2</v>
      </c>
      <c r="C20" s="275" t="s">
        <v>274</v>
      </c>
      <c r="D20" s="274">
        <v>175</v>
      </c>
      <c r="E20" s="276">
        <v>4.5442859999999996</v>
      </c>
      <c r="F20" s="277">
        <v>1.1755880000000001</v>
      </c>
      <c r="G20" s="275" t="s">
        <v>460</v>
      </c>
      <c r="H20" s="274">
        <v>219</v>
      </c>
      <c r="I20" s="276">
        <v>4.5102739999999999</v>
      </c>
      <c r="J20" s="277">
        <v>1.1584140000000001</v>
      </c>
      <c r="K20" s="278" t="s">
        <v>269</v>
      </c>
      <c r="L20" s="276">
        <v>0.11</v>
      </c>
      <c r="M20" s="276">
        <v>0.7349</v>
      </c>
      <c r="N20" s="277">
        <v>1</v>
      </c>
    </row>
    <row r="21" spans="1:14" s="9" customFormat="1" x14ac:dyDescent="0.25">
      <c r="A21" s="273" t="s">
        <v>270</v>
      </c>
      <c r="B21" s="274">
        <v>3</v>
      </c>
      <c r="C21" s="275" t="s">
        <v>273</v>
      </c>
      <c r="D21" s="274">
        <v>199</v>
      </c>
      <c r="E21" s="276">
        <v>4.2964820000000001</v>
      </c>
      <c r="F21" s="277">
        <v>1.1650579999999999</v>
      </c>
      <c r="G21" s="275" t="s">
        <v>267</v>
      </c>
      <c r="H21" s="274">
        <v>563</v>
      </c>
      <c r="I21" s="276">
        <v>4.5526939999999998</v>
      </c>
      <c r="J21" s="277">
        <v>1.1363239999999999</v>
      </c>
      <c r="K21" s="278" t="s">
        <v>269</v>
      </c>
      <c r="L21" s="276">
        <v>11</v>
      </c>
      <c r="M21" s="276">
        <v>1E-3</v>
      </c>
      <c r="N21" s="277">
        <v>4.7999999999999996E-3</v>
      </c>
    </row>
    <row r="22" spans="1:14" s="9" customFormat="1" x14ac:dyDescent="0.25">
      <c r="A22" s="273" t="s">
        <v>270</v>
      </c>
      <c r="B22" s="274">
        <v>4</v>
      </c>
      <c r="C22" s="275" t="s">
        <v>275</v>
      </c>
      <c r="D22" s="274">
        <v>183</v>
      </c>
      <c r="E22" s="276">
        <v>5.0874319999999997</v>
      </c>
      <c r="F22" s="277">
        <v>0.99476949999999997</v>
      </c>
      <c r="G22" s="275" t="s">
        <v>276</v>
      </c>
      <c r="H22" s="274">
        <v>197</v>
      </c>
      <c r="I22" s="276">
        <v>5.2690349999999997</v>
      </c>
      <c r="J22" s="277">
        <v>0.99742299999999995</v>
      </c>
      <c r="K22" s="278" t="s">
        <v>269</v>
      </c>
      <c r="L22" s="276">
        <v>7.65</v>
      </c>
      <c r="M22" s="276">
        <v>5.7999999999999996E-3</v>
      </c>
      <c r="N22" s="277">
        <v>2.9100000000000001E-2</v>
      </c>
    </row>
    <row r="23" spans="1:14" s="9" customFormat="1" x14ac:dyDescent="0.25">
      <c r="A23" s="273" t="s">
        <v>270</v>
      </c>
      <c r="B23" s="274">
        <v>5</v>
      </c>
      <c r="C23" s="275" t="s">
        <v>277</v>
      </c>
      <c r="D23" s="274">
        <v>185</v>
      </c>
      <c r="E23" s="276">
        <v>3.8063060000000002</v>
      </c>
      <c r="F23" s="277">
        <v>0.86786560000000001</v>
      </c>
      <c r="G23" s="275" t="s">
        <v>278</v>
      </c>
      <c r="H23" s="274">
        <v>197</v>
      </c>
      <c r="I23" s="276">
        <v>3.7817259999999999</v>
      </c>
      <c r="J23" s="277">
        <v>0.7832403</v>
      </c>
      <c r="K23" s="278" t="s">
        <v>269</v>
      </c>
      <c r="L23" s="276">
        <v>0.08</v>
      </c>
      <c r="M23" s="276">
        <v>0.78369999999999995</v>
      </c>
      <c r="N23" s="277">
        <v>1</v>
      </c>
    </row>
    <row r="24" spans="1:14" s="9" customFormat="1" x14ac:dyDescent="0.25">
      <c r="A24" s="273"/>
      <c r="B24" s="274"/>
      <c r="C24" s="275"/>
      <c r="D24" s="274"/>
      <c r="E24" s="276"/>
      <c r="F24" s="277"/>
      <c r="G24" s="275"/>
      <c r="H24" s="274"/>
      <c r="I24" s="276"/>
      <c r="J24" s="277"/>
      <c r="K24" s="278"/>
      <c r="L24" s="276"/>
      <c r="M24" s="276"/>
      <c r="N24" s="277"/>
    </row>
    <row r="25" spans="1:14" s="9" customFormat="1" x14ac:dyDescent="0.25">
      <c r="A25" s="273">
        <v>2</v>
      </c>
      <c r="B25" s="274">
        <v>1</v>
      </c>
      <c r="C25" s="275" t="s">
        <v>294</v>
      </c>
      <c r="D25" s="274">
        <v>115</v>
      </c>
      <c r="E25" s="276">
        <v>4.6760869999999999</v>
      </c>
      <c r="F25" s="277">
        <v>0.95798459999999996</v>
      </c>
      <c r="G25" s="275" t="s">
        <v>461</v>
      </c>
      <c r="H25" s="274">
        <v>109</v>
      </c>
      <c r="I25" s="276">
        <v>4.7155959999999997</v>
      </c>
      <c r="J25" s="277">
        <v>0.93136439999999998</v>
      </c>
      <c r="K25" s="278" t="s">
        <v>296</v>
      </c>
      <c r="L25" s="276">
        <v>0.12</v>
      </c>
      <c r="M25" s="276">
        <v>0.73109999999999997</v>
      </c>
      <c r="N25" s="277">
        <v>1</v>
      </c>
    </row>
    <row r="26" spans="1:14" s="9" customFormat="1" x14ac:dyDescent="0.25">
      <c r="A26" s="273">
        <v>2</v>
      </c>
      <c r="B26" s="274">
        <v>2</v>
      </c>
      <c r="C26" s="275" t="s">
        <v>295</v>
      </c>
      <c r="D26" s="274">
        <v>111</v>
      </c>
      <c r="E26" s="276">
        <v>4.5427929999999996</v>
      </c>
      <c r="F26" s="277">
        <v>1.1941489999999999</v>
      </c>
      <c r="G26" s="275" t="s">
        <v>462</v>
      </c>
      <c r="H26" s="274">
        <v>111</v>
      </c>
      <c r="I26" s="276">
        <v>4.9031529999999997</v>
      </c>
      <c r="J26" s="277">
        <v>1.2459800000000001</v>
      </c>
      <c r="K26" s="278" t="s">
        <v>296</v>
      </c>
      <c r="L26" s="276">
        <v>10.51</v>
      </c>
      <c r="M26" s="276">
        <v>1.2999999999999999E-3</v>
      </c>
      <c r="N26" s="277">
        <v>2.5000000000000001E-3</v>
      </c>
    </row>
    <row r="27" spans="1:14" s="9" customFormat="1" x14ac:dyDescent="0.25">
      <c r="A27" s="273"/>
      <c r="B27" s="274"/>
      <c r="C27" s="275"/>
      <c r="D27" s="274"/>
      <c r="E27" s="276"/>
      <c r="F27" s="277"/>
      <c r="G27" s="275"/>
      <c r="H27" s="274"/>
      <c r="I27" s="276"/>
      <c r="J27" s="277"/>
      <c r="K27" s="278"/>
      <c r="L27" s="276"/>
      <c r="M27" s="276"/>
      <c r="N27" s="277"/>
    </row>
    <row r="28" spans="1:14" s="9" customFormat="1" x14ac:dyDescent="0.25">
      <c r="A28" s="273">
        <v>3</v>
      </c>
      <c r="B28" s="274">
        <v>1</v>
      </c>
      <c r="C28" s="275" t="s">
        <v>294</v>
      </c>
      <c r="D28" s="274">
        <v>149</v>
      </c>
      <c r="E28" s="276">
        <v>4.189597</v>
      </c>
      <c r="F28" s="277">
        <v>0.70450469999999998</v>
      </c>
      <c r="G28" s="275" t="s">
        <v>461</v>
      </c>
      <c r="H28" s="274">
        <v>118</v>
      </c>
      <c r="I28" s="276">
        <v>4.5381359999999997</v>
      </c>
      <c r="J28" s="277">
        <v>0.84960219999999997</v>
      </c>
      <c r="K28" s="278" t="s">
        <v>316</v>
      </c>
      <c r="L28" s="276">
        <v>12.09</v>
      </c>
      <c r="M28" s="291">
        <v>5.9999999999999995E-4</v>
      </c>
      <c r="N28" s="292">
        <v>1.6999999999999999E-3</v>
      </c>
    </row>
    <row r="29" spans="1:14" s="9" customFormat="1" x14ac:dyDescent="0.25">
      <c r="A29" s="273">
        <v>3</v>
      </c>
      <c r="B29" s="274">
        <v>2</v>
      </c>
      <c r="C29" s="275" t="s">
        <v>295</v>
      </c>
      <c r="D29" s="274">
        <v>120</v>
      </c>
      <c r="E29" s="276">
        <v>4.5958329999999998</v>
      </c>
      <c r="F29" s="277">
        <v>1.245236</v>
      </c>
      <c r="G29" s="275" t="s">
        <v>462</v>
      </c>
      <c r="H29" s="274">
        <v>107</v>
      </c>
      <c r="I29" s="276">
        <v>4.7172900000000002</v>
      </c>
      <c r="J29" s="277">
        <v>1.2794110000000001</v>
      </c>
      <c r="K29" s="278" t="s">
        <v>316</v>
      </c>
      <c r="L29" s="276">
        <v>0.54</v>
      </c>
      <c r="M29" s="276">
        <v>0.46339999999999998</v>
      </c>
      <c r="N29" s="277">
        <v>1</v>
      </c>
    </row>
    <row r="30" spans="1:14" s="9" customFormat="1" x14ac:dyDescent="0.25">
      <c r="A30" s="273">
        <v>3</v>
      </c>
      <c r="B30" s="274">
        <v>3</v>
      </c>
      <c r="C30" s="275" t="s">
        <v>294</v>
      </c>
      <c r="D30" s="274">
        <v>149</v>
      </c>
      <c r="E30" s="276">
        <v>4.189597</v>
      </c>
      <c r="F30" s="277">
        <v>0.70450469999999998</v>
      </c>
      <c r="G30" s="275" t="s">
        <v>267</v>
      </c>
      <c r="H30" s="274">
        <v>345</v>
      </c>
      <c r="I30" s="276">
        <v>4.6137680000000003</v>
      </c>
      <c r="J30" s="277">
        <v>1.136533</v>
      </c>
      <c r="K30" s="278" t="s">
        <v>316</v>
      </c>
      <c r="L30" s="276">
        <v>26.2</v>
      </c>
      <c r="M30" s="291">
        <v>0</v>
      </c>
      <c r="N30" s="292">
        <v>0</v>
      </c>
    </row>
    <row r="31" spans="1:14" s="9" customFormat="1" x14ac:dyDescent="0.25">
      <c r="A31" s="273"/>
      <c r="B31" s="274"/>
      <c r="C31" s="275"/>
      <c r="D31" s="274"/>
      <c r="E31" s="276"/>
      <c r="F31" s="277"/>
      <c r="G31" s="275"/>
      <c r="H31" s="274"/>
      <c r="I31" s="276"/>
      <c r="J31" s="277"/>
      <c r="K31" s="278"/>
      <c r="L31" s="276"/>
      <c r="M31" s="276"/>
      <c r="N31" s="277"/>
    </row>
    <row r="32" spans="1:14" s="9" customFormat="1" x14ac:dyDescent="0.25">
      <c r="A32" s="273">
        <v>5</v>
      </c>
      <c r="B32" s="274">
        <v>1</v>
      </c>
      <c r="C32" s="275" t="s">
        <v>377</v>
      </c>
      <c r="D32" s="274">
        <v>240</v>
      </c>
      <c r="E32" s="276">
        <v>4.9645830000000002</v>
      </c>
      <c r="F32" s="277">
        <v>1.4571259999999999</v>
      </c>
      <c r="G32" s="275" t="s">
        <v>463</v>
      </c>
      <c r="H32" s="274">
        <v>255</v>
      </c>
      <c r="I32" s="276">
        <v>5.1705880000000004</v>
      </c>
      <c r="J32" s="277">
        <v>1.502726</v>
      </c>
      <c r="K32" s="278" t="s">
        <v>440</v>
      </c>
      <c r="L32" s="276">
        <v>4.6900000000000004</v>
      </c>
      <c r="M32" s="276">
        <v>3.0599999999999999E-2</v>
      </c>
      <c r="N32" s="277">
        <v>6.1199999999999997E-2</v>
      </c>
    </row>
    <row r="33" spans="1:14" s="9" customFormat="1" x14ac:dyDescent="0.25">
      <c r="A33" s="273">
        <v>5</v>
      </c>
      <c r="B33" s="274">
        <v>2</v>
      </c>
      <c r="C33" s="275" t="s">
        <v>378</v>
      </c>
      <c r="D33" s="274">
        <v>255</v>
      </c>
      <c r="E33" s="276">
        <v>5.1235290000000004</v>
      </c>
      <c r="F33" s="277">
        <v>1.515158</v>
      </c>
      <c r="G33" s="275" t="s">
        <v>464</v>
      </c>
      <c r="H33" s="274">
        <v>250</v>
      </c>
      <c r="I33" s="276">
        <v>5.0919999999999996</v>
      </c>
      <c r="J33" s="277">
        <v>1.5286869999999999</v>
      </c>
      <c r="K33" s="278" t="s">
        <v>440</v>
      </c>
      <c r="L33" s="276">
        <v>0.28999999999999998</v>
      </c>
      <c r="M33" s="276">
        <v>0.59250000000000003</v>
      </c>
      <c r="N33" s="277">
        <v>1</v>
      </c>
    </row>
    <row r="34" spans="1:14" s="9" customFormat="1" x14ac:dyDescent="0.25">
      <c r="A34" s="273"/>
      <c r="B34" s="274"/>
      <c r="C34" s="275"/>
      <c r="D34" s="274"/>
      <c r="E34" s="276"/>
      <c r="F34" s="277"/>
      <c r="G34" s="275"/>
      <c r="H34" s="274"/>
      <c r="I34" s="276"/>
      <c r="J34" s="277"/>
      <c r="K34" s="278"/>
      <c r="L34" s="276"/>
      <c r="M34" s="276"/>
      <c r="N34" s="277"/>
    </row>
    <row r="35" spans="1:14" s="9" customFormat="1" x14ac:dyDescent="0.25">
      <c r="A35" s="273" t="s">
        <v>376</v>
      </c>
      <c r="B35" s="274">
        <v>1</v>
      </c>
      <c r="C35" s="275" t="s">
        <v>377</v>
      </c>
      <c r="D35" s="274">
        <v>217</v>
      </c>
      <c r="E35" s="276">
        <v>4.9124420000000004</v>
      </c>
      <c r="F35" s="277">
        <v>1.4693419999999999</v>
      </c>
      <c r="G35" s="275" t="s">
        <v>463</v>
      </c>
      <c r="H35" s="274">
        <v>225</v>
      </c>
      <c r="I35" s="276">
        <v>5.144444</v>
      </c>
      <c r="J35" s="277">
        <v>1.5034270000000001</v>
      </c>
      <c r="K35" s="278" t="s">
        <v>379</v>
      </c>
      <c r="L35" s="276">
        <v>8.43</v>
      </c>
      <c r="M35" s="276">
        <v>3.8E-3</v>
      </c>
      <c r="N35" s="277">
        <v>1.52E-2</v>
      </c>
    </row>
    <row r="36" spans="1:14" s="9" customFormat="1" x14ac:dyDescent="0.25">
      <c r="A36" s="273" t="s">
        <v>376</v>
      </c>
      <c r="B36" s="274">
        <v>2</v>
      </c>
      <c r="C36" s="275" t="s">
        <v>378</v>
      </c>
      <c r="D36" s="274">
        <v>220</v>
      </c>
      <c r="E36" s="276">
        <v>5.0920449999999997</v>
      </c>
      <c r="F36" s="277">
        <v>1.5401009999999999</v>
      </c>
      <c r="G36" s="275" t="s">
        <v>464</v>
      </c>
      <c r="H36" s="274">
        <v>228</v>
      </c>
      <c r="I36" s="276">
        <v>5.0537280000000004</v>
      </c>
      <c r="J36" s="277">
        <v>1.558378</v>
      </c>
      <c r="K36" s="278" t="s">
        <v>379</v>
      </c>
      <c r="L36" s="276">
        <v>0.12</v>
      </c>
      <c r="M36" s="276">
        <v>0.73070000000000002</v>
      </c>
      <c r="N36" s="277">
        <v>1</v>
      </c>
    </row>
    <row r="37" spans="1:14" s="9" customFormat="1" x14ac:dyDescent="0.25">
      <c r="A37" s="273" t="s">
        <v>376</v>
      </c>
      <c r="B37" s="274">
        <v>3</v>
      </c>
      <c r="C37" s="275" t="s">
        <v>294</v>
      </c>
      <c r="D37" s="274">
        <v>211</v>
      </c>
      <c r="E37" s="276">
        <v>5.3021330000000004</v>
      </c>
      <c r="F37" s="277">
        <v>1.07582</v>
      </c>
      <c r="G37" s="275" t="s">
        <v>461</v>
      </c>
      <c r="H37" s="274">
        <v>209</v>
      </c>
      <c r="I37" s="276">
        <v>5.2595689999999999</v>
      </c>
      <c r="J37" s="277">
        <v>1.1769130000000001</v>
      </c>
      <c r="K37" s="278" t="s">
        <v>379</v>
      </c>
      <c r="L37" s="276">
        <v>0.19</v>
      </c>
      <c r="M37" s="276">
        <v>0.66159999999999997</v>
      </c>
      <c r="N37" s="277">
        <v>1</v>
      </c>
    </row>
    <row r="38" spans="1:14" s="9" customFormat="1" x14ac:dyDescent="0.25">
      <c r="A38" s="273" t="s">
        <v>376</v>
      </c>
      <c r="B38" s="274">
        <v>4</v>
      </c>
      <c r="C38" s="275" t="s">
        <v>295</v>
      </c>
      <c r="D38" s="274">
        <v>226</v>
      </c>
      <c r="E38" s="276">
        <v>4.7234509999999998</v>
      </c>
      <c r="F38" s="277">
        <v>1.776033</v>
      </c>
      <c r="G38" s="275" t="s">
        <v>462</v>
      </c>
      <c r="H38" s="274">
        <v>244</v>
      </c>
      <c r="I38" s="276">
        <v>4.9610659999999998</v>
      </c>
      <c r="J38" s="277">
        <v>1.768937</v>
      </c>
      <c r="K38" s="278" t="s">
        <v>379</v>
      </c>
      <c r="L38" s="276">
        <v>9.66</v>
      </c>
      <c r="M38" s="276">
        <v>1.9E-3</v>
      </c>
      <c r="N38" s="277">
        <v>7.7999999999999996E-3</v>
      </c>
    </row>
    <row r="39" spans="1:14" s="9" customFormat="1" x14ac:dyDescent="0.25">
      <c r="A39" s="273"/>
      <c r="B39" s="274"/>
      <c r="C39" s="275"/>
      <c r="D39" s="274"/>
      <c r="E39" s="276"/>
      <c r="F39" s="277"/>
      <c r="G39" s="275"/>
      <c r="H39" s="274"/>
      <c r="I39" s="276"/>
      <c r="J39" s="277"/>
      <c r="K39" s="278"/>
      <c r="L39" s="276"/>
      <c r="M39" s="276"/>
      <c r="N39" s="277"/>
    </row>
    <row r="40" spans="1:14" s="9" customFormat="1" x14ac:dyDescent="0.25">
      <c r="A40" s="273" t="s">
        <v>374</v>
      </c>
      <c r="B40" s="274">
        <v>1</v>
      </c>
      <c r="C40" s="275" t="s">
        <v>381</v>
      </c>
      <c r="D40" s="274">
        <v>38</v>
      </c>
      <c r="E40" s="276">
        <v>3.302632</v>
      </c>
      <c r="F40" s="277">
        <v>1.1713899999999999</v>
      </c>
      <c r="G40" s="275" t="s">
        <v>465</v>
      </c>
      <c r="H40" s="274">
        <v>37</v>
      </c>
      <c r="I40" s="276">
        <v>3.635135</v>
      </c>
      <c r="J40" s="277">
        <v>1.305164</v>
      </c>
      <c r="K40" s="278" t="s">
        <v>375</v>
      </c>
      <c r="L40" s="276">
        <v>1.85</v>
      </c>
      <c r="M40" s="276">
        <v>0.17369999999999999</v>
      </c>
      <c r="N40" s="277">
        <v>0.69469999999999998</v>
      </c>
    </row>
    <row r="41" spans="1:14" s="9" customFormat="1" x14ac:dyDescent="0.25">
      <c r="A41" s="273" t="s">
        <v>374</v>
      </c>
      <c r="B41" s="274">
        <v>2</v>
      </c>
      <c r="C41" s="275" t="s">
        <v>383</v>
      </c>
      <c r="D41" s="274">
        <v>88</v>
      </c>
      <c r="E41" s="276">
        <v>3.5056820000000002</v>
      </c>
      <c r="F41" s="277">
        <v>1.361402</v>
      </c>
      <c r="G41" s="275" t="s">
        <v>466</v>
      </c>
      <c r="H41" s="274">
        <v>94</v>
      </c>
      <c r="I41" s="276">
        <v>3.603723</v>
      </c>
      <c r="J41" s="277">
        <v>1.403437</v>
      </c>
      <c r="K41" s="278" t="s">
        <v>375</v>
      </c>
      <c r="L41" s="276">
        <v>0.39</v>
      </c>
      <c r="M41" s="276">
        <v>0.53210000000000002</v>
      </c>
      <c r="N41" s="277">
        <v>1</v>
      </c>
    </row>
    <row r="42" spans="1:14" s="9" customFormat="1" x14ac:dyDescent="0.25">
      <c r="A42" s="273" t="s">
        <v>374</v>
      </c>
      <c r="B42" s="274">
        <v>3</v>
      </c>
      <c r="C42" s="275" t="s">
        <v>382</v>
      </c>
      <c r="D42" s="274">
        <v>43</v>
      </c>
      <c r="E42" s="276">
        <v>5.7093020000000001</v>
      </c>
      <c r="F42" s="277">
        <v>0.97731749999999995</v>
      </c>
      <c r="G42" s="275" t="s">
        <v>467</v>
      </c>
      <c r="H42" s="274">
        <v>40</v>
      </c>
      <c r="I42" s="276">
        <v>5.9749999999999996</v>
      </c>
      <c r="J42" s="277">
        <v>0.90014240000000001</v>
      </c>
      <c r="K42" s="278" t="s">
        <v>375</v>
      </c>
      <c r="L42" s="276">
        <v>1.31</v>
      </c>
      <c r="M42" s="276">
        <v>0.253</v>
      </c>
      <c r="N42" s="277">
        <v>1</v>
      </c>
    </row>
    <row r="43" spans="1:14" s="9" customFormat="1" x14ac:dyDescent="0.25">
      <c r="A43" s="273" t="s">
        <v>374</v>
      </c>
      <c r="B43" s="274">
        <v>4</v>
      </c>
      <c r="C43" s="275" t="s">
        <v>384</v>
      </c>
      <c r="D43" s="274">
        <v>78</v>
      </c>
      <c r="E43" s="276">
        <v>5.7435900000000002</v>
      </c>
      <c r="F43" s="277">
        <v>0.94058419999999998</v>
      </c>
      <c r="G43" s="275" t="s">
        <v>468</v>
      </c>
      <c r="H43" s="274">
        <v>85</v>
      </c>
      <c r="I43" s="276">
        <v>5.9088229999999999</v>
      </c>
      <c r="J43" s="277">
        <v>0.82722200000000001</v>
      </c>
      <c r="K43" s="278" t="s">
        <v>375</v>
      </c>
      <c r="L43" s="276">
        <v>0.99</v>
      </c>
      <c r="M43" s="276">
        <v>0.31919999999999998</v>
      </c>
      <c r="N43" s="277">
        <v>1</v>
      </c>
    </row>
    <row r="44" spans="1:14" s="9" customFormat="1" x14ac:dyDescent="0.25">
      <c r="A44" s="273"/>
      <c r="B44" s="274"/>
      <c r="C44" s="275"/>
      <c r="D44" s="274"/>
      <c r="E44" s="276"/>
      <c r="F44" s="277"/>
      <c r="G44" s="275"/>
      <c r="H44" s="274"/>
      <c r="I44" s="276"/>
      <c r="J44" s="277"/>
      <c r="K44" s="278"/>
      <c r="L44" s="276"/>
      <c r="M44" s="276"/>
      <c r="N44" s="277"/>
    </row>
    <row r="45" spans="1:14" x14ac:dyDescent="0.25">
      <c r="A45" s="59">
        <v>6</v>
      </c>
      <c r="B45" s="57">
        <v>1</v>
      </c>
      <c r="C45" s="220" t="s">
        <v>294</v>
      </c>
      <c r="D45" s="57">
        <v>254</v>
      </c>
      <c r="E45" s="267">
        <v>5.1427160000000001</v>
      </c>
      <c r="F45" s="268">
        <v>1.135162</v>
      </c>
      <c r="G45" s="220" t="s">
        <v>461</v>
      </c>
      <c r="H45" s="57">
        <v>252</v>
      </c>
      <c r="I45" s="267">
        <v>5.3938490000000003</v>
      </c>
      <c r="J45" s="268">
        <v>1.2175640000000001</v>
      </c>
      <c r="K45" s="221" t="s">
        <v>407</v>
      </c>
      <c r="L45" s="250">
        <v>6.55</v>
      </c>
      <c r="M45" s="250">
        <v>1.06E-2</v>
      </c>
      <c r="N45" s="251">
        <v>4.2500000000000003E-2</v>
      </c>
    </row>
    <row r="46" spans="1:14" x14ac:dyDescent="0.25">
      <c r="A46" s="59">
        <v>6</v>
      </c>
      <c r="B46" s="57">
        <v>2</v>
      </c>
      <c r="C46" s="220" t="s">
        <v>295</v>
      </c>
      <c r="D46" s="57">
        <v>250</v>
      </c>
      <c r="E46" s="267">
        <v>4.8899999999999997</v>
      </c>
      <c r="F46" s="268">
        <v>1.708237</v>
      </c>
      <c r="G46" s="220" t="s">
        <v>462</v>
      </c>
      <c r="H46" s="57">
        <v>249</v>
      </c>
      <c r="I46" s="267">
        <v>4.8062250000000004</v>
      </c>
      <c r="J46" s="268">
        <v>1.8458349999999999</v>
      </c>
      <c r="K46" s="221" t="s">
        <v>407</v>
      </c>
      <c r="L46" s="250">
        <v>0.2</v>
      </c>
      <c r="M46" s="250">
        <v>0.65349999999999997</v>
      </c>
      <c r="N46" s="251">
        <v>1</v>
      </c>
    </row>
    <row r="47" spans="1:14" x14ac:dyDescent="0.25">
      <c r="A47" s="59">
        <v>6</v>
      </c>
      <c r="B47" s="57">
        <v>3</v>
      </c>
      <c r="C47" s="220" t="s">
        <v>404</v>
      </c>
      <c r="D47" s="57">
        <v>253</v>
      </c>
      <c r="E47" s="267">
        <v>4.1521739999999996</v>
      </c>
      <c r="F47" s="268">
        <v>1.3586020000000001</v>
      </c>
      <c r="G47" s="220" t="s">
        <v>469</v>
      </c>
      <c r="H47" s="57">
        <v>252</v>
      </c>
      <c r="I47" s="267">
        <v>4.0416670000000003</v>
      </c>
      <c r="J47" s="268">
        <v>1.410423</v>
      </c>
      <c r="K47" s="221" t="s">
        <v>407</v>
      </c>
      <c r="L47" s="250">
        <v>0.95</v>
      </c>
      <c r="M47" s="250">
        <v>0.32879999999999998</v>
      </c>
      <c r="N47" s="251">
        <v>1</v>
      </c>
    </row>
    <row r="48" spans="1:14" x14ac:dyDescent="0.25">
      <c r="A48" s="59">
        <v>6</v>
      </c>
      <c r="B48" s="57">
        <v>4</v>
      </c>
      <c r="C48" s="220" t="s">
        <v>405</v>
      </c>
      <c r="D48" s="57">
        <v>251</v>
      </c>
      <c r="E48" s="267">
        <v>5.8894419999999998</v>
      </c>
      <c r="F48" s="268">
        <v>0.92788899999999996</v>
      </c>
      <c r="G48" s="220" t="s">
        <v>406</v>
      </c>
      <c r="H48" s="57">
        <v>249</v>
      </c>
      <c r="I48" s="267">
        <v>6.1746990000000004</v>
      </c>
      <c r="J48" s="268">
        <v>0.87793429999999995</v>
      </c>
      <c r="K48" s="221" t="s">
        <v>407</v>
      </c>
      <c r="L48" s="250">
        <v>9.41</v>
      </c>
      <c r="M48" s="250">
        <v>2.2000000000000001E-3</v>
      </c>
      <c r="N48" s="251">
        <v>8.8999999999999999E-3</v>
      </c>
    </row>
    <row r="49" spans="1:17" x14ac:dyDescent="0.25">
      <c r="A49" s="59"/>
      <c r="B49" s="57"/>
      <c r="C49" s="220"/>
      <c r="D49" s="57"/>
      <c r="E49" s="240"/>
      <c r="F49" s="241"/>
      <c r="G49" s="220"/>
      <c r="H49" s="57"/>
      <c r="I49" s="240"/>
      <c r="J49" s="241"/>
      <c r="K49" s="221"/>
      <c r="L49" s="240"/>
      <c r="M49" s="240"/>
      <c r="N49" s="241"/>
    </row>
    <row r="50" spans="1:17" x14ac:dyDescent="0.25">
      <c r="A50" s="59" t="s">
        <v>408</v>
      </c>
      <c r="B50" s="57">
        <v>1</v>
      </c>
      <c r="C50" s="220" t="s">
        <v>266</v>
      </c>
      <c r="D50" s="57">
        <v>191</v>
      </c>
      <c r="E50" s="267">
        <v>5.1832459999999996</v>
      </c>
      <c r="F50" s="268">
        <v>1.0989500000000001</v>
      </c>
      <c r="G50" s="220" t="s">
        <v>457</v>
      </c>
      <c r="H50" s="57">
        <v>191</v>
      </c>
      <c r="I50" s="267">
        <v>5.5287959999999998</v>
      </c>
      <c r="J50" s="268">
        <v>1.16493</v>
      </c>
      <c r="K50" s="221" t="s">
        <v>407</v>
      </c>
      <c r="L50" s="267">
        <v>8.6</v>
      </c>
      <c r="M50" s="267">
        <v>3.3999999999999998E-3</v>
      </c>
      <c r="N50" s="268">
        <v>1.72E-2</v>
      </c>
    </row>
    <row r="51" spans="1:17" x14ac:dyDescent="0.25">
      <c r="A51" s="59" t="s">
        <v>408</v>
      </c>
      <c r="B51" s="57">
        <v>2</v>
      </c>
      <c r="C51" s="220" t="s">
        <v>268</v>
      </c>
      <c r="D51" s="57">
        <v>63</v>
      </c>
      <c r="E51" s="267">
        <v>5.0198410000000004</v>
      </c>
      <c r="F51" s="268">
        <v>1.239717</v>
      </c>
      <c r="G51" s="220" t="s">
        <v>458</v>
      </c>
      <c r="H51" s="57">
        <v>61</v>
      </c>
      <c r="I51" s="267">
        <v>4.9713120000000002</v>
      </c>
      <c r="J51" s="268">
        <v>1.2902670000000001</v>
      </c>
      <c r="K51" s="221" t="s">
        <v>407</v>
      </c>
      <c r="L51" s="267">
        <v>0</v>
      </c>
      <c r="M51" s="267">
        <v>0.95350000000000001</v>
      </c>
      <c r="N51" s="268">
        <v>1</v>
      </c>
    </row>
    <row r="52" spans="1:17" x14ac:dyDescent="0.25">
      <c r="A52" s="59" t="s">
        <v>408</v>
      </c>
      <c r="B52" s="57">
        <v>3</v>
      </c>
      <c r="C52" s="220" t="s">
        <v>409</v>
      </c>
      <c r="D52" s="57">
        <v>194</v>
      </c>
      <c r="E52" s="267">
        <v>4.8015470000000002</v>
      </c>
      <c r="F52" s="268">
        <v>1.7352030000000001</v>
      </c>
      <c r="G52" s="220" t="s">
        <v>470</v>
      </c>
      <c r="H52" s="57">
        <v>190</v>
      </c>
      <c r="I52" s="267">
        <v>4.893421</v>
      </c>
      <c r="J52" s="268">
        <v>1.903637</v>
      </c>
      <c r="K52" s="221" t="s">
        <v>407</v>
      </c>
      <c r="L52" s="267">
        <v>1.6</v>
      </c>
      <c r="M52" s="267">
        <v>0.20599999999999999</v>
      </c>
      <c r="N52" s="268">
        <v>1</v>
      </c>
    </row>
    <row r="53" spans="1:17" x14ac:dyDescent="0.25">
      <c r="A53" s="59" t="s">
        <v>408</v>
      </c>
      <c r="B53" s="57">
        <v>4</v>
      </c>
      <c r="C53" s="220" t="s">
        <v>410</v>
      </c>
      <c r="D53" s="57">
        <v>56</v>
      </c>
      <c r="E53" s="267">
        <v>5.1964290000000002</v>
      </c>
      <c r="F53" s="268">
        <v>1.5881050000000001</v>
      </c>
      <c r="G53" s="220" t="s">
        <v>471</v>
      </c>
      <c r="H53" s="57">
        <v>59</v>
      </c>
      <c r="I53" s="267">
        <v>4.5254240000000001</v>
      </c>
      <c r="J53" s="268">
        <v>1.6292679999999999</v>
      </c>
      <c r="K53" s="221" t="s">
        <v>407</v>
      </c>
      <c r="L53" s="267">
        <v>1.05</v>
      </c>
      <c r="M53" s="267">
        <v>0.30480000000000002</v>
      </c>
      <c r="N53" s="268">
        <v>1</v>
      </c>
    </row>
    <row r="54" spans="1:17" x14ac:dyDescent="0.25">
      <c r="A54" s="59" t="s">
        <v>408</v>
      </c>
      <c r="B54" s="57">
        <v>5</v>
      </c>
      <c r="C54" s="220" t="s">
        <v>267</v>
      </c>
      <c r="D54" s="57">
        <v>814</v>
      </c>
      <c r="E54" s="267">
        <v>3.8063060000000002</v>
      </c>
      <c r="F54" s="268">
        <v>0.86786560000000001</v>
      </c>
      <c r="G54" s="220" t="s">
        <v>457</v>
      </c>
      <c r="H54" s="57">
        <v>191</v>
      </c>
      <c r="I54" s="267">
        <v>3.7817259999999999</v>
      </c>
      <c r="J54" s="268">
        <v>0.7832403</v>
      </c>
      <c r="K54" s="221" t="s">
        <v>407</v>
      </c>
      <c r="L54" s="267">
        <v>38.01</v>
      </c>
      <c r="M54" s="267">
        <v>0</v>
      </c>
      <c r="N54" s="268">
        <v>0</v>
      </c>
    </row>
    <row r="55" spans="1:17" x14ac:dyDescent="0.25">
      <c r="A55" s="59"/>
      <c r="B55" s="57"/>
      <c r="C55" s="220"/>
      <c r="D55" s="57"/>
      <c r="E55" s="279"/>
      <c r="F55" s="280"/>
      <c r="G55" s="220"/>
      <c r="H55" s="57"/>
      <c r="I55" s="279"/>
      <c r="J55" s="280"/>
      <c r="K55" s="221"/>
      <c r="L55" s="279"/>
      <c r="M55" s="279"/>
      <c r="N55" s="280"/>
    </row>
    <row r="56" spans="1:17" x14ac:dyDescent="0.25">
      <c r="A56" s="59">
        <v>7</v>
      </c>
      <c r="B56" s="57">
        <v>1</v>
      </c>
      <c r="C56" s="220" t="s">
        <v>441</v>
      </c>
      <c r="D56" s="57">
        <v>487</v>
      </c>
      <c r="E56" s="279">
        <v>5.1247429999999996</v>
      </c>
      <c r="F56" s="280">
        <v>1.4058109999999999</v>
      </c>
      <c r="G56" s="220" t="s">
        <v>267</v>
      </c>
      <c r="H56" s="57">
        <v>1256</v>
      </c>
      <c r="I56" s="279">
        <v>4.4858019999999996</v>
      </c>
      <c r="J56" s="280">
        <v>1.1079600000000001</v>
      </c>
      <c r="K56" s="221" t="s">
        <v>444</v>
      </c>
      <c r="L56" s="279">
        <v>171.46</v>
      </c>
      <c r="M56" s="279">
        <v>0</v>
      </c>
      <c r="N56" s="280">
        <v>0</v>
      </c>
    </row>
    <row r="57" spans="1:17" x14ac:dyDescent="0.25">
      <c r="A57" s="59">
        <v>7</v>
      </c>
      <c r="B57" s="57">
        <v>2</v>
      </c>
      <c r="C57" s="220" t="s">
        <v>441</v>
      </c>
      <c r="D57" s="57">
        <v>487</v>
      </c>
      <c r="E57" s="279">
        <v>5.1247429999999996</v>
      </c>
      <c r="F57" s="280">
        <v>1.4058109999999999</v>
      </c>
      <c r="G57" s="220" t="s">
        <v>442</v>
      </c>
      <c r="H57" s="57">
        <v>494</v>
      </c>
      <c r="I57" s="279">
        <v>4.48583</v>
      </c>
      <c r="J57" s="280">
        <v>1.04321</v>
      </c>
      <c r="K57" s="221" t="s">
        <v>444</v>
      </c>
      <c r="L57" s="279">
        <v>117.99</v>
      </c>
      <c r="M57" s="279">
        <v>0</v>
      </c>
      <c r="N57" s="280">
        <v>0</v>
      </c>
      <c r="Q57" s="293"/>
    </row>
    <row r="58" spans="1:17" x14ac:dyDescent="0.25">
      <c r="A58" s="59">
        <v>7</v>
      </c>
      <c r="B58" s="57">
        <v>3</v>
      </c>
      <c r="C58" s="220" t="s">
        <v>441</v>
      </c>
      <c r="D58" s="57">
        <v>487</v>
      </c>
      <c r="E58" s="279">
        <v>5.1247429999999996</v>
      </c>
      <c r="F58" s="280">
        <v>1.4058109999999999</v>
      </c>
      <c r="G58" s="220" t="s">
        <v>443</v>
      </c>
      <c r="H58" s="57">
        <v>762</v>
      </c>
      <c r="I58" s="279">
        <v>4.4857829999999996</v>
      </c>
      <c r="J58" s="280">
        <v>1.1486620000000001</v>
      </c>
      <c r="K58" s="221" t="s">
        <v>444</v>
      </c>
      <c r="L58" s="279">
        <v>150.99</v>
      </c>
      <c r="M58" s="279">
        <v>0</v>
      </c>
      <c r="N58" s="280">
        <v>0</v>
      </c>
    </row>
    <row r="59" spans="1:17" x14ac:dyDescent="0.25">
      <c r="A59" s="59">
        <v>7</v>
      </c>
      <c r="B59" s="57">
        <v>4</v>
      </c>
      <c r="C59" s="220" t="s">
        <v>443</v>
      </c>
      <c r="D59" s="57">
        <v>762</v>
      </c>
      <c r="E59" s="279">
        <v>4.4857829999999996</v>
      </c>
      <c r="F59" s="280">
        <v>1.1486620000000001</v>
      </c>
      <c r="G59" s="220" t="s">
        <v>442</v>
      </c>
      <c r="H59" s="57">
        <v>494</v>
      </c>
      <c r="I59" s="279">
        <v>4.48583</v>
      </c>
      <c r="J59" s="280">
        <v>1.04321</v>
      </c>
      <c r="K59" s="221" t="s">
        <v>444</v>
      </c>
      <c r="L59" s="279">
        <v>0.08</v>
      </c>
      <c r="M59" s="279">
        <v>0.77429999999999999</v>
      </c>
      <c r="N59" s="280">
        <v>1</v>
      </c>
    </row>
    <row r="60" spans="1:17" x14ac:dyDescent="0.25">
      <c r="A60" s="59"/>
      <c r="B60" s="57"/>
      <c r="C60" s="220"/>
      <c r="D60" s="57"/>
      <c r="E60" s="240"/>
      <c r="F60" s="241"/>
      <c r="G60" s="220"/>
      <c r="H60" s="57"/>
      <c r="I60" s="240"/>
      <c r="J60" s="241"/>
      <c r="K60" s="221"/>
      <c r="L60" s="240"/>
      <c r="M60" s="244"/>
      <c r="N60" s="243"/>
    </row>
    <row r="61" spans="1:17" ht="15.75" thickBot="1" x14ac:dyDescent="0.3">
      <c r="A61" s="66"/>
      <c r="B61" s="230"/>
      <c r="C61" s="231"/>
      <c r="D61" s="230"/>
      <c r="E61" s="232"/>
      <c r="F61" s="233"/>
      <c r="G61" s="231"/>
      <c r="H61" s="230"/>
      <c r="I61" s="232"/>
      <c r="J61" s="233"/>
      <c r="K61" s="234"/>
      <c r="L61" s="232"/>
      <c r="M61" s="232"/>
      <c r="N61" s="233"/>
    </row>
    <row r="62" spans="1:17" x14ac:dyDescent="0.25">
      <c r="B62" s="136"/>
      <c r="C62" s="222"/>
      <c r="D62" s="224"/>
      <c r="E62" s="224"/>
      <c r="F62" s="224"/>
      <c r="G62" s="222"/>
      <c r="H62" s="224"/>
      <c r="I62" s="224"/>
      <c r="J62" s="224"/>
      <c r="K62" s="222"/>
      <c r="L62" s="222"/>
      <c r="M62" s="222"/>
      <c r="N62" s="222"/>
    </row>
    <row r="63" spans="1:17" x14ac:dyDescent="0.25">
      <c r="A63" s="358" t="s">
        <v>314</v>
      </c>
      <c r="B63" s="358"/>
      <c r="C63" s="358"/>
      <c r="D63" s="358"/>
      <c r="E63" s="358"/>
      <c r="F63" s="358"/>
      <c r="G63" s="358"/>
      <c r="H63" s="358"/>
      <c r="I63" s="358"/>
      <c r="J63" s="358"/>
      <c r="K63" s="358"/>
      <c r="L63" s="358"/>
      <c r="M63" s="358"/>
      <c r="N63" s="358"/>
    </row>
    <row r="64" spans="1:17" x14ac:dyDescent="0.25">
      <c r="A64" s="358" t="s">
        <v>279</v>
      </c>
      <c r="B64" s="358"/>
      <c r="C64" s="358"/>
      <c r="D64" s="358"/>
      <c r="E64" s="358"/>
      <c r="F64" s="358"/>
      <c r="G64" s="358"/>
      <c r="H64" s="358"/>
      <c r="I64" s="358"/>
      <c r="J64" s="358"/>
      <c r="K64" s="358"/>
      <c r="L64" s="358"/>
      <c r="M64" s="358"/>
      <c r="N64" s="358"/>
    </row>
    <row r="65" spans="1:14" ht="63.75" customHeight="1" x14ac:dyDescent="0.25">
      <c r="A65" s="360" t="s">
        <v>472</v>
      </c>
      <c r="B65" s="360"/>
      <c r="C65" s="360"/>
      <c r="D65" s="360"/>
      <c r="E65" s="360"/>
      <c r="F65" s="360"/>
      <c r="G65" s="360"/>
      <c r="H65" s="360"/>
      <c r="I65" s="360"/>
      <c r="J65" s="360"/>
      <c r="K65" s="360"/>
      <c r="L65" s="360"/>
      <c r="M65" s="360"/>
      <c r="N65" s="360"/>
    </row>
    <row r="66" spans="1:14" x14ac:dyDescent="0.25">
      <c r="A66" s="358" t="s">
        <v>315</v>
      </c>
      <c r="B66" s="358"/>
      <c r="C66" s="358"/>
      <c r="D66" s="358"/>
      <c r="E66" s="358"/>
      <c r="F66" s="358"/>
      <c r="G66" s="358"/>
      <c r="H66" s="358"/>
      <c r="I66" s="358"/>
      <c r="J66" s="358"/>
      <c r="K66" s="358"/>
      <c r="L66" s="358"/>
      <c r="M66" s="358"/>
      <c r="N66" s="358"/>
    </row>
    <row r="67" spans="1:14" x14ac:dyDescent="0.25">
      <c r="A67" s="359" t="s">
        <v>280</v>
      </c>
      <c r="B67" s="359"/>
      <c r="C67" s="359"/>
      <c r="D67" s="359"/>
      <c r="E67" s="359"/>
      <c r="F67" s="359"/>
      <c r="G67" s="359"/>
      <c r="H67" s="359"/>
      <c r="I67" s="359"/>
      <c r="J67" s="359"/>
      <c r="K67" s="359"/>
      <c r="L67" s="359"/>
      <c r="M67" s="359"/>
      <c r="N67" s="359"/>
    </row>
    <row r="68" spans="1:14" x14ac:dyDescent="0.25">
      <c r="B68" s="136"/>
      <c r="C68" s="222"/>
      <c r="D68" s="224"/>
      <c r="E68" s="224"/>
      <c r="F68" s="224"/>
      <c r="G68" s="222"/>
      <c r="H68" s="224"/>
      <c r="I68" s="224"/>
      <c r="J68" s="224"/>
      <c r="K68" s="222"/>
      <c r="L68" s="222"/>
      <c r="M68" s="222"/>
      <c r="N68" s="222"/>
    </row>
    <row r="69" spans="1:14" x14ac:dyDescent="0.25">
      <c r="B69" s="136"/>
      <c r="C69" s="222"/>
      <c r="D69" s="224"/>
      <c r="E69" s="224"/>
      <c r="F69" s="224"/>
      <c r="G69" s="222"/>
      <c r="H69" s="224"/>
      <c r="I69" s="224"/>
      <c r="J69" s="224"/>
      <c r="K69" s="222"/>
      <c r="L69" s="222"/>
      <c r="M69" s="222"/>
      <c r="N69" s="222"/>
    </row>
    <row r="70" spans="1:14" x14ac:dyDescent="0.25">
      <c r="B70" s="136"/>
      <c r="C70" s="222"/>
      <c r="D70" s="224"/>
      <c r="E70" s="224"/>
      <c r="F70" s="224"/>
      <c r="G70" s="222"/>
      <c r="H70" s="224"/>
      <c r="I70" s="224"/>
      <c r="J70" s="224"/>
      <c r="K70" s="222"/>
      <c r="L70" s="222"/>
      <c r="M70" s="222"/>
      <c r="N70" s="222"/>
    </row>
    <row r="71" spans="1:14" x14ac:dyDescent="0.25">
      <c r="B71" s="136"/>
      <c r="C71" s="222"/>
      <c r="D71" s="224"/>
      <c r="E71" s="224"/>
      <c r="F71" s="224"/>
      <c r="G71" s="222"/>
      <c r="H71" s="224"/>
      <c r="I71" s="224"/>
      <c r="J71" s="224"/>
      <c r="K71" s="222"/>
      <c r="L71" s="222"/>
      <c r="M71" s="222"/>
      <c r="N71" s="222"/>
    </row>
    <row r="72" spans="1:14" x14ac:dyDescent="0.25">
      <c r="B72" s="136"/>
      <c r="C72" s="222"/>
      <c r="D72" s="224"/>
      <c r="E72" s="224"/>
      <c r="F72" s="224"/>
      <c r="G72" s="222"/>
      <c r="H72" s="224"/>
      <c r="I72" s="224"/>
      <c r="J72" s="224"/>
      <c r="K72" s="222"/>
      <c r="L72" s="222"/>
      <c r="M72" s="222"/>
      <c r="N72" s="222"/>
    </row>
    <row r="73" spans="1:14" x14ac:dyDescent="0.25">
      <c r="B73" s="136"/>
      <c r="C73" s="222"/>
      <c r="D73" s="224"/>
      <c r="E73" s="224"/>
      <c r="F73" s="224"/>
      <c r="G73" s="222"/>
      <c r="H73" s="224"/>
      <c r="I73" s="224"/>
      <c r="J73" s="224"/>
      <c r="K73" s="222"/>
      <c r="L73" s="222"/>
      <c r="M73" s="222"/>
      <c r="N73" s="222"/>
    </row>
    <row r="74" spans="1:14" x14ac:dyDescent="0.25">
      <c r="B74" s="136"/>
      <c r="C74" s="222"/>
      <c r="D74" s="224"/>
      <c r="E74" s="224"/>
      <c r="F74" s="224"/>
      <c r="G74" s="222"/>
      <c r="H74" s="224"/>
      <c r="I74" s="224"/>
      <c r="J74" s="224"/>
      <c r="K74" s="222"/>
      <c r="L74" s="222"/>
      <c r="M74" s="222"/>
      <c r="N74" s="222"/>
    </row>
  </sheetData>
  <mergeCells count="8">
    <mergeCell ref="A1:N1"/>
    <mergeCell ref="A63:N63"/>
    <mergeCell ref="A64:N64"/>
    <mergeCell ref="A67:N67"/>
    <mergeCell ref="A65:N65"/>
    <mergeCell ref="A66:N66"/>
    <mergeCell ref="C3:F3"/>
    <mergeCell ref="G3:J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2F5D9-B8B6-46D9-819D-B3D6DA333CB8}">
  <dimension ref="A1:Y28"/>
  <sheetViews>
    <sheetView showGridLines="0" workbookViewId="0">
      <selection sqref="A1:Y1"/>
    </sheetView>
  </sheetViews>
  <sheetFormatPr defaultRowHeight="15" x14ac:dyDescent="0.25"/>
  <cols>
    <col min="1" max="1" width="26.85546875" customWidth="1"/>
    <col min="2" max="2" width="11.140625" style="9" customWidth="1"/>
    <col min="3" max="3" width="4" style="9" customWidth="1"/>
    <col min="4" max="4" width="4.28515625" style="9" customWidth="1"/>
    <col min="5" max="5" width="11.140625" style="9" customWidth="1"/>
    <col min="6" max="6" width="4" style="9" customWidth="1"/>
    <col min="7" max="7" width="4.28515625" style="9" customWidth="1"/>
    <col min="8" max="8" width="11.140625" style="9" customWidth="1"/>
    <col min="9" max="9" width="4" style="9" customWidth="1"/>
    <col min="10" max="10" width="4.28515625" style="9" customWidth="1"/>
    <col min="11" max="11" width="11.140625" style="9" customWidth="1"/>
    <col min="12" max="12" width="4" style="9" customWidth="1"/>
    <col min="13" max="13" width="4.7109375" style="9" customWidth="1"/>
    <col min="14" max="14" width="11.140625" style="9" customWidth="1"/>
    <col min="15" max="15" width="4" style="9" customWidth="1"/>
    <col min="16" max="16" width="4.7109375" style="9" customWidth="1"/>
    <col min="17" max="17" width="11.140625" style="9" customWidth="1"/>
    <col min="18" max="18" width="4" style="9" customWidth="1"/>
    <col min="19" max="19" width="4.5703125" style="9" customWidth="1"/>
    <col min="20" max="20" width="11.140625" style="9" customWidth="1"/>
    <col min="21" max="21" width="4" style="9" customWidth="1"/>
    <col min="22" max="22" width="4.5703125" style="9" customWidth="1"/>
    <col min="23" max="23" width="11.140625" style="9" customWidth="1"/>
    <col min="24" max="24" width="4" style="9" customWidth="1"/>
    <col min="25" max="25" width="4.85546875" style="9" customWidth="1"/>
  </cols>
  <sheetData>
    <row r="1" spans="1:25" ht="15.75" x14ac:dyDescent="0.25">
      <c r="A1" s="357" t="s">
        <v>251</v>
      </c>
      <c r="B1" s="357"/>
      <c r="C1" s="357"/>
      <c r="D1" s="357"/>
      <c r="E1" s="357"/>
      <c r="F1" s="357"/>
      <c r="G1" s="357"/>
      <c r="H1" s="357"/>
      <c r="I1" s="357"/>
      <c r="J1" s="357"/>
      <c r="K1" s="357"/>
      <c r="L1" s="357"/>
      <c r="M1" s="357"/>
      <c r="N1" s="357"/>
      <c r="O1" s="357"/>
      <c r="P1" s="357"/>
      <c r="Q1" s="357"/>
      <c r="R1" s="357"/>
      <c r="S1" s="357"/>
      <c r="T1" s="357"/>
      <c r="U1" s="357"/>
      <c r="V1" s="357"/>
      <c r="W1" s="357"/>
      <c r="X1" s="357"/>
      <c r="Y1" s="357"/>
    </row>
    <row r="2" spans="1:25" s="1" customFormat="1" ht="18" x14ac:dyDescent="0.25">
      <c r="B2" s="365" t="s">
        <v>16</v>
      </c>
      <c r="C2" s="365"/>
      <c r="D2" s="365"/>
      <c r="E2" s="365" t="s">
        <v>241</v>
      </c>
      <c r="F2" s="365"/>
      <c r="G2" s="365"/>
      <c r="H2" s="365" t="s">
        <v>242</v>
      </c>
      <c r="I2" s="365"/>
      <c r="J2" s="365"/>
      <c r="K2" s="365" t="s">
        <v>243</v>
      </c>
      <c r="L2" s="365"/>
      <c r="M2" s="365"/>
      <c r="N2" s="365" t="s">
        <v>244</v>
      </c>
      <c r="O2" s="365"/>
      <c r="P2" s="365"/>
      <c r="Q2" s="365" t="s">
        <v>271</v>
      </c>
      <c r="R2" s="365"/>
      <c r="S2" s="365"/>
      <c r="T2" s="365" t="s">
        <v>245</v>
      </c>
      <c r="U2" s="365"/>
      <c r="V2" s="365"/>
      <c r="W2" s="365" t="s">
        <v>246</v>
      </c>
      <c r="X2" s="365"/>
      <c r="Y2" s="365"/>
    </row>
    <row r="3" spans="1:25" s="169" customFormat="1" ht="62.25" customHeight="1" x14ac:dyDescent="0.25">
      <c r="B3" s="362" t="s">
        <v>237</v>
      </c>
      <c r="C3" s="362"/>
      <c r="D3" s="362"/>
      <c r="E3" s="362" t="s">
        <v>215</v>
      </c>
      <c r="F3" s="362"/>
      <c r="G3" s="362"/>
      <c r="H3" s="362" t="s">
        <v>220</v>
      </c>
      <c r="I3" s="362"/>
      <c r="J3" s="362"/>
      <c r="K3" s="362" t="s">
        <v>221</v>
      </c>
      <c r="L3" s="362"/>
      <c r="M3" s="362"/>
      <c r="N3" s="362" t="s">
        <v>223</v>
      </c>
      <c r="O3" s="362"/>
      <c r="P3" s="362"/>
      <c r="Q3" s="362" t="s">
        <v>247</v>
      </c>
      <c r="R3" s="362"/>
      <c r="S3" s="362"/>
      <c r="T3" s="362" t="s">
        <v>248</v>
      </c>
      <c r="U3" s="362"/>
      <c r="V3" s="362"/>
      <c r="W3" s="362" t="s">
        <v>249</v>
      </c>
      <c r="X3" s="362"/>
      <c r="Y3" s="362"/>
    </row>
    <row r="4" spans="1:25" ht="15.75" x14ac:dyDescent="0.25">
      <c r="A4" s="7"/>
      <c r="B4" s="366" t="s">
        <v>22</v>
      </c>
      <c r="C4" s="366"/>
      <c r="D4" s="366"/>
      <c r="E4" s="363" t="s">
        <v>216</v>
      </c>
      <c r="F4" s="363"/>
      <c r="G4" s="363"/>
      <c r="H4" s="363" t="s">
        <v>218</v>
      </c>
      <c r="I4" s="363"/>
      <c r="J4" s="363"/>
      <c r="K4" s="363" t="s">
        <v>218</v>
      </c>
      <c r="L4" s="363"/>
      <c r="M4" s="363"/>
      <c r="N4" s="363" t="s">
        <v>222</v>
      </c>
      <c r="O4" s="363"/>
      <c r="P4" s="363"/>
      <c r="Q4" s="363" t="s">
        <v>22</v>
      </c>
      <c r="R4" s="363"/>
      <c r="S4" s="363"/>
      <c r="T4" s="363" t="s">
        <v>22</v>
      </c>
      <c r="U4" s="363"/>
      <c r="V4" s="363"/>
      <c r="W4" s="363" t="s">
        <v>22</v>
      </c>
      <c r="X4" s="363"/>
      <c r="Y4" s="363"/>
    </row>
    <row r="5" spans="1:25" ht="15.75" thickBot="1" x14ac:dyDescent="0.3">
      <c r="A5" s="8" t="s">
        <v>29</v>
      </c>
      <c r="B5" s="367" t="s">
        <v>238</v>
      </c>
      <c r="C5" s="367"/>
      <c r="D5" s="208" t="s">
        <v>30</v>
      </c>
      <c r="E5" s="364" t="s">
        <v>217</v>
      </c>
      <c r="F5" s="364"/>
      <c r="G5" s="178" t="s">
        <v>30</v>
      </c>
      <c r="H5" s="364" t="s">
        <v>219</v>
      </c>
      <c r="I5" s="364"/>
      <c r="J5" s="178" t="s">
        <v>30</v>
      </c>
      <c r="K5" s="364" t="s">
        <v>219</v>
      </c>
      <c r="L5" s="364"/>
      <c r="M5" s="178" t="s">
        <v>30</v>
      </c>
      <c r="N5" s="364" t="s">
        <v>224</v>
      </c>
      <c r="O5" s="364"/>
      <c r="P5" s="193" t="s">
        <v>30</v>
      </c>
      <c r="Q5" s="364" t="s">
        <v>226</v>
      </c>
      <c r="R5" s="364"/>
      <c r="S5" s="193" t="s">
        <v>30</v>
      </c>
      <c r="T5" s="364" t="s">
        <v>226</v>
      </c>
      <c r="U5" s="364"/>
      <c r="V5" s="193" t="s">
        <v>30</v>
      </c>
      <c r="W5" s="364" t="s">
        <v>226</v>
      </c>
      <c r="X5" s="364"/>
      <c r="Y5" s="193" t="s">
        <v>30</v>
      </c>
    </row>
    <row r="6" spans="1:25" ht="7.5" customHeight="1" x14ac:dyDescent="0.25">
      <c r="A6" s="6"/>
      <c r="B6"/>
      <c r="C6"/>
      <c r="D6"/>
    </row>
    <row r="7" spans="1:25" s="122" customFormat="1" ht="18" x14ac:dyDescent="0.25">
      <c r="A7" s="123" t="s">
        <v>36</v>
      </c>
      <c r="B7" s="209">
        <v>497.63</v>
      </c>
      <c r="C7" s="210" t="s">
        <v>35</v>
      </c>
      <c r="D7" s="209">
        <v>0.62903792896538879</v>
      </c>
      <c r="E7" s="119">
        <v>461.14</v>
      </c>
      <c r="F7" s="124" t="s">
        <v>35</v>
      </c>
      <c r="G7" s="119">
        <v>0.64048092041742799</v>
      </c>
      <c r="H7" s="119">
        <v>437.2</v>
      </c>
      <c r="I7" s="124" t="s">
        <v>35</v>
      </c>
      <c r="J7" s="119">
        <v>0.62472990057294386</v>
      </c>
      <c r="K7" s="119">
        <v>460.76</v>
      </c>
      <c r="L7" s="124" t="s">
        <v>35</v>
      </c>
      <c r="M7" s="119">
        <v>0.63470209631500141</v>
      </c>
      <c r="N7" s="119">
        <v>263.58</v>
      </c>
      <c r="O7" s="124" t="s">
        <v>35</v>
      </c>
      <c r="P7" s="119">
        <v>0.59617975265264012</v>
      </c>
      <c r="Q7" s="204">
        <v>337.83</v>
      </c>
      <c r="R7" s="124" t="s">
        <v>35</v>
      </c>
      <c r="S7" s="119">
        <v>0.55472988002380452</v>
      </c>
      <c r="T7" s="204">
        <v>422.49</v>
      </c>
      <c r="U7" s="124" t="s">
        <v>35</v>
      </c>
      <c r="V7" s="119">
        <v>0.59773609036833841</v>
      </c>
      <c r="W7" s="204">
        <v>483.72</v>
      </c>
      <c r="X7" s="124" t="s">
        <v>35</v>
      </c>
      <c r="Y7" s="119">
        <v>0.6236425131762795</v>
      </c>
    </row>
    <row r="8" spans="1:25" s="122" customFormat="1" ht="18" x14ac:dyDescent="0.25">
      <c r="A8" s="123" t="s">
        <v>37</v>
      </c>
      <c r="B8" s="209">
        <v>3.29</v>
      </c>
      <c r="C8" s="210" t="s">
        <v>38</v>
      </c>
      <c r="D8" s="209">
        <v>6.5652786361136001E-2</v>
      </c>
      <c r="E8" s="119">
        <v>7.95</v>
      </c>
      <c r="F8" s="124" t="s">
        <v>41</v>
      </c>
      <c r="G8" s="119">
        <v>0.10885251951057716</v>
      </c>
      <c r="H8" s="119">
        <v>2.5499999999999998</v>
      </c>
      <c r="I8" s="124"/>
      <c r="J8" s="119">
        <v>6.0988860983206446E-2</v>
      </c>
      <c r="K8" s="119">
        <v>2.75</v>
      </c>
      <c r="L8" s="124" t="s">
        <v>38</v>
      </c>
      <c r="M8" s="119">
        <v>6.3326201541518301E-2</v>
      </c>
      <c r="N8" s="119">
        <v>4.67</v>
      </c>
      <c r="O8" s="124" t="s">
        <v>39</v>
      </c>
      <c r="P8" s="119">
        <v>9.8363344523975813E-2</v>
      </c>
      <c r="Q8" s="204">
        <v>5.27</v>
      </c>
      <c r="R8" s="124" t="s">
        <v>39</v>
      </c>
      <c r="S8" s="119">
        <v>8.2984687588546074E-2</v>
      </c>
      <c r="T8" s="204">
        <v>4.66</v>
      </c>
      <c r="U8" s="124" t="s">
        <v>39</v>
      </c>
      <c r="V8" s="119">
        <v>7.8065432853181238E-2</v>
      </c>
      <c r="W8" s="204">
        <v>4.3600000000000003</v>
      </c>
      <c r="X8" s="124" t="s">
        <v>39</v>
      </c>
      <c r="Y8" s="119">
        <v>7.5525614715829942E-2</v>
      </c>
    </row>
    <row r="9" spans="1:25" s="122" customFormat="1" ht="18" x14ac:dyDescent="0.25">
      <c r="A9" s="123" t="s">
        <v>40</v>
      </c>
      <c r="B9" s="209">
        <v>4.21</v>
      </c>
      <c r="C9" s="210" t="s">
        <v>39</v>
      </c>
      <c r="D9" s="209">
        <v>7.4222348131082264E-2</v>
      </c>
      <c r="E9" s="119">
        <v>2.15</v>
      </c>
      <c r="F9" s="124"/>
      <c r="G9" s="119">
        <v>5.6853791469436088E-2</v>
      </c>
      <c r="H9" s="119">
        <v>3.06</v>
      </c>
      <c r="I9" s="124" t="s">
        <v>38</v>
      </c>
      <c r="J9" s="119">
        <v>6.6785112787017417E-2</v>
      </c>
      <c r="K9" s="119">
        <v>2.71</v>
      </c>
      <c r="L9" s="124"/>
      <c r="M9" s="119">
        <v>6.2865793831053673E-2</v>
      </c>
      <c r="N9" s="119">
        <v>7.18</v>
      </c>
      <c r="O9" s="124" t="s">
        <v>41</v>
      </c>
      <c r="P9" s="119">
        <v>0.12164962571153189</v>
      </c>
      <c r="Q9" s="204">
        <v>1.73</v>
      </c>
      <c r="R9" s="124" t="s">
        <v>184</v>
      </c>
      <c r="S9" s="119">
        <v>4.7656541461806985E-2</v>
      </c>
      <c r="T9" s="204">
        <v>5.53</v>
      </c>
      <c r="U9" s="124" t="s">
        <v>39</v>
      </c>
      <c r="V9" s="119">
        <v>8.4992667201250802E-2</v>
      </c>
      <c r="W9" s="204">
        <v>4.76</v>
      </c>
      <c r="X9" s="124" t="s">
        <v>39</v>
      </c>
      <c r="Y9" s="119">
        <v>7.8893440187034661E-2</v>
      </c>
    </row>
    <row r="10" spans="1:25" s="122" customFormat="1" ht="18" x14ac:dyDescent="0.25">
      <c r="A10" s="123" t="s">
        <v>42</v>
      </c>
      <c r="B10" s="209">
        <v>96.89</v>
      </c>
      <c r="C10" s="210" t="s">
        <v>35</v>
      </c>
      <c r="D10" s="209">
        <v>0.33626134104551841</v>
      </c>
      <c r="E10" s="119">
        <v>116.29</v>
      </c>
      <c r="F10" s="124" t="s">
        <v>35</v>
      </c>
      <c r="G10" s="119">
        <v>0.38629726523481694</v>
      </c>
      <c r="H10" s="119">
        <v>84.57</v>
      </c>
      <c r="I10" s="124" t="s">
        <v>35</v>
      </c>
      <c r="J10" s="119">
        <v>0.33193203550380945</v>
      </c>
      <c r="K10" s="119">
        <v>78.5</v>
      </c>
      <c r="L10" s="124" t="s">
        <v>35</v>
      </c>
      <c r="M10" s="119">
        <v>0.32107010830218063</v>
      </c>
      <c r="N10" s="119">
        <v>55.99</v>
      </c>
      <c r="O10" s="124" t="s">
        <v>35</v>
      </c>
      <c r="P10" s="119">
        <v>0.32380881826988689</v>
      </c>
      <c r="Q10" s="204">
        <v>70.959999999999994</v>
      </c>
      <c r="R10" s="124" t="s">
        <v>35</v>
      </c>
      <c r="S10" s="119">
        <v>0.29222458066595508</v>
      </c>
      <c r="T10" s="204">
        <v>76.92</v>
      </c>
      <c r="U10" s="124" t="s">
        <v>35</v>
      </c>
      <c r="V10" s="119">
        <v>0.30316402513147833</v>
      </c>
      <c r="W10" s="204">
        <v>96.03</v>
      </c>
      <c r="X10" s="124" t="s">
        <v>35</v>
      </c>
      <c r="Y10" s="119">
        <v>0.33493379625605174</v>
      </c>
    </row>
    <row r="11" spans="1:25" s="122" customFormat="1" ht="18" x14ac:dyDescent="0.25">
      <c r="A11" s="123" t="s">
        <v>43</v>
      </c>
      <c r="B11" s="209">
        <v>0.08</v>
      </c>
      <c r="C11" s="210"/>
      <c r="D11" s="209">
        <v>1.025924357487212E-2</v>
      </c>
      <c r="E11" s="119">
        <v>0.09</v>
      </c>
      <c r="F11" s="125"/>
      <c r="G11" s="119">
        <v>1.1650243847009922E-2</v>
      </c>
      <c r="H11" s="119">
        <v>0.02</v>
      </c>
      <c r="I11" s="125"/>
      <c r="J11" s="119">
        <v>5.4112585802717364E-3</v>
      </c>
      <c r="K11" s="126">
        <v>0.01</v>
      </c>
      <c r="L11" s="125"/>
      <c r="M11" s="119">
        <v>3.8263656476078861E-3</v>
      </c>
      <c r="N11" s="126">
        <v>0.94</v>
      </c>
      <c r="O11" s="125"/>
      <c r="P11" s="119">
        <v>4.4302003989919722E-2</v>
      </c>
      <c r="Q11" s="205">
        <v>0.11</v>
      </c>
      <c r="R11" s="125" t="s">
        <v>184</v>
      </c>
      <c r="S11" s="119">
        <v>1.202979203408846E-2</v>
      </c>
      <c r="T11" s="205">
        <v>0.22</v>
      </c>
      <c r="U11" s="125" t="s">
        <v>184</v>
      </c>
      <c r="V11" s="119">
        <v>1.7011464177022144E-2</v>
      </c>
      <c r="W11" s="126">
        <v>0.11</v>
      </c>
      <c r="X11" s="125" t="s">
        <v>184</v>
      </c>
      <c r="Y11" s="119">
        <v>1.202979203408846E-2</v>
      </c>
    </row>
    <row r="12" spans="1:25" s="122" customFormat="1" ht="18" x14ac:dyDescent="0.25">
      <c r="A12" s="123" t="s">
        <v>44</v>
      </c>
      <c r="B12" s="209">
        <v>0.02</v>
      </c>
      <c r="C12" s="210"/>
      <c r="D12" s="209">
        <v>5.1298242631821556E-3</v>
      </c>
      <c r="E12" s="119">
        <v>0.23</v>
      </c>
      <c r="F12" s="125"/>
      <c r="G12" s="119">
        <v>1.8622236453894526E-2</v>
      </c>
      <c r="H12" s="119">
        <v>0.46</v>
      </c>
      <c r="I12" s="125"/>
      <c r="J12" s="119">
        <v>2.5943129571548845E-2</v>
      </c>
      <c r="K12" s="126">
        <v>0.01</v>
      </c>
      <c r="L12" s="125"/>
      <c r="M12" s="119">
        <v>3.8263656476078861E-3</v>
      </c>
      <c r="N12" s="126">
        <v>1.1200000000000001</v>
      </c>
      <c r="O12" s="125"/>
      <c r="P12" s="119">
        <v>4.8348929337765058E-2</v>
      </c>
      <c r="Q12" s="205">
        <v>0.01</v>
      </c>
      <c r="R12" s="125" t="s">
        <v>184</v>
      </c>
      <c r="S12" s="119">
        <v>3.6273573864352266E-3</v>
      </c>
      <c r="T12" s="205">
        <v>0.47</v>
      </c>
      <c r="U12" s="125" t="s">
        <v>184</v>
      </c>
      <c r="V12" s="119">
        <v>2.4860387052474838E-2</v>
      </c>
      <c r="W12" s="126">
        <v>0.02</v>
      </c>
      <c r="X12" s="125" t="s">
        <v>184</v>
      </c>
      <c r="Y12" s="119">
        <v>5.1298242631821556E-3</v>
      </c>
    </row>
    <row r="13" spans="1:25" s="122" customFormat="1" ht="30" x14ac:dyDescent="0.25">
      <c r="A13" s="118" t="s">
        <v>45</v>
      </c>
      <c r="B13" s="209">
        <v>3.2</v>
      </c>
      <c r="C13" s="212" t="s">
        <v>38</v>
      </c>
      <c r="D13" s="209">
        <v>6.4752390823817618E-2</v>
      </c>
      <c r="E13" s="119">
        <v>2.1800000000000002</v>
      </c>
      <c r="F13" s="121"/>
      <c r="G13" s="119">
        <v>5.7247780723159322E-2</v>
      </c>
      <c r="H13" s="119">
        <v>2.0699999999999998</v>
      </c>
      <c r="I13" s="121"/>
      <c r="J13" s="119">
        <v>5.4968982478277542E-2</v>
      </c>
      <c r="K13" s="120">
        <v>3.06</v>
      </c>
      <c r="L13" s="121" t="s">
        <v>38</v>
      </c>
      <c r="M13" s="120">
        <v>6.6785112787017417E-2</v>
      </c>
      <c r="N13" s="120">
        <v>11.96</v>
      </c>
      <c r="O13" s="121" t="s">
        <v>35</v>
      </c>
      <c r="P13" s="119">
        <v>0.15623749847938689</v>
      </c>
      <c r="Q13" s="206">
        <v>0.99</v>
      </c>
      <c r="R13" s="121" t="s">
        <v>184</v>
      </c>
      <c r="S13" s="119">
        <v>3.6068503398539821E-2</v>
      </c>
      <c r="T13" s="206">
        <v>2.95</v>
      </c>
      <c r="U13" s="121" t="s">
        <v>38</v>
      </c>
      <c r="V13" s="119">
        <v>6.2181754144835261E-2</v>
      </c>
      <c r="W13" s="120">
        <v>3.89</v>
      </c>
      <c r="X13" s="121" t="s">
        <v>39</v>
      </c>
      <c r="Y13" s="119">
        <v>7.1360747118426604E-2</v>
      </c>
    </row>
    <row r="14" spans="1:25" s="122" customFormat="1" ht="18" x14ac:dyDescent="0.25">
      <c r="A14" s="123" t="s">
        <v>234</v>
      </c>
      <c r="B14" s="215"/>
      <c r="C14" s="123"/>
      <c r="D14" s="216"/>
      <c r="E14" s="198"/>
      <c r="F14" s="199"/>
      <c r="G14" s="200"/>
      <c r="H14" s="198"/>
      <c r="I14" s="199"/>
      <c r="J14" s="200"/>
      <c r="K14" s="199"/>
      <c r="L14" s="199"/>
      <c r="M14" s="199"/>
      <c r="N14" s="199"/>
      <c r="O14" s="199"/>
      <c r="P14" s="200"/>
      <c r="Q14" s="204">
        <v>1.63</v>
      </c>
      <c r="R14" s="124" t="s">
        <v>184</v>
      </c>
      <c r="S14" s="207">
        <v>4.6261720573669771E-2</v>
      </c>
      <c r="T14" s="204">
        <v>1.1399999999999999</v>
      </c>
      <c r="U14" s="124" t="s">
        <v>184</v>
      </c>
      <c r="V14" s="207">
        <v>3.8700818724480265E-2</v>
      </c>
      <c r="W14" s="119">
        <v>3.08</v>
      </c>
      <c r="X14" s="124" t="s">
        <v>38</v>
      </c>
      <c r="Y14" s="207">
        <v>6.3531677510373266E-2</v>
      </c>
    </row>
    <row r="15" spans="1:25" s="122" customFormat="1" ht="18" x14ac:dyDescent="0.25">
      <c r="A15" s="123" t="s">
        <v>227</v>
      </c>
      <c r="B15" s="211"/>
      <c r="C15" s="218"/>
      <c r="D15" s="218"/>
      <c r="E15" s="201"/>
      <c r="F15" s="202"/>
      <c r="G15" s="202"/>
      <c r="H15" s="201"/>
      <c r="I15" s="202"/>
      <c r="J15" s="202"/>
      <c r="K15" s="202"/>
      <c r="L15" s="202"/>
      <c r="M15" s="202"/>
      <c r="N15" s="202"/>
      <c r="O15" s="202"/>
      <c r="P15" s="202"/>
      <c r="Q15" s="119">
        <v>0</v>
      </c>
      <c r="R15" s="124" t="s">
        <v>184</v>
      </c>
      <c r="S15" s="119">
        <v>0</v>
      </c>
      <c r="T15" s="204">
        <v>0.76</v>
      </c>
      <c r="U15" s="124" t="s">
        <v>184</v>
      </c>
      <c r="V15" s="119">
        <v>3.1606977062050699E-2</v>
      </c>
      <c r="W15" s="119">
        <v>4.5999999999999996</v>
      </c>
      <c r="X15" s="124" t="s">
        <v>39</v>
      </c>
      <c r="Y15" s="119">
        <v>7.7564280633120056E-2</v>
      </c>
    </row>
    <row r="16" spans="1:25" s="122" customFormat="1" ht="18" x14ac:dyDescent="0.25">
      <c r="A16" s="123" t="s">
        <v>228</v>
      </c>
      <c r="B16" s="218"/>
      <c r="C16" s="218"/>
      <c r="D16" s="218"/>
      <c r="E16" s="202"/>
      <c r="F16" s="202"/>
      <c r="G16" s="202"/>
      <c r="H16" s="202"/>
      <c r="I16" s="202"/>
      <c r="J16" s="202"/>
      <c r="K16" s="202"/>
      <c r="L16" s="202"/>
      <c r="M16" s="202"/>
      <c r="N16" s="202"/>
      <c r="O16" s="202"/>
      <c r="P16" s="202"/>
      <c r="Q16" s="204">
        <v>1.74</v>
      </c>
      <c r="R16" s="124" t="s">
        <v>184</v>
      </c>
      <c r="S16" s="119">
        <v>4.7793764946465853E-2</v>
      </c>
      <c r="T16" s="119">
        <v>1.4</v>
      </c>
      <c r="U16" s="124" t="s">
        <v>184</v>
      </c>
      <c r="V16" s="119">
        <v>4.2880276943775539E-2</v>
      </c>
      <c r="W16" s="119">
        <v>0.37</v>
      </c>
      <c r="X16" s="124" t="s">
        <v>184</v>
      </c>
      <c r="Y16" s="119">
        <v>2.2059129750752821E-2</v>
      </c>
    </row>
    <row r="17" spans="1:25" s="122" customFormat="1" ht="18" x14ac:dyDescent="0.25">
      <c r="A17" s="123" t="s">
        <v>229</v>
      </c>
      <c r="B17" s="211"/>
      <c r="C17" s="218"/>
      <c r="D17" s="218"/>
      <c r="E17" s="201"/>
      <c r="F17" s="202"/>
      <c r="G17" s="202"/>
      <c r="H17" s="201"/>
      <c r="I17" s="202"/>
      <c r="J17" s="202"/>
      <c r="K17" s="202"/>
      <c r="L17" s="202"/>
      <c r="M17" s="202"/>
      <c r="N17" s="202"/>
      <c r="O17" s="202"/>
      <c r="P17" s="202"/>
      <c r="Q17" s="205">
        <v>0.43</v>
      </c>
      <c r="R17" s="124" t="s">
        <v>184</v>
      </c>
      <c r="S17" s="119">
        <v>2.3779603381311944E-2</v>
      </c>
      <c r="T17" s="205">
        <v>0.95</v>
      </c>
      <c r="U17" s="124" t="s">
        <v>184</v>
      </c>
      <c r="V17" s="119">
        <v>3.5333262666878661E-2</v>
      </c>
      <c r="W17" s="126">
        <v>2.93</v>
      </c>
      <c r="X17" s="124" t="s">
        <v>38</v>
      </c>
      <c r="Y17" s="119">
        <v>6.1971422323525087E-2</v>
      </c>
    </row>
    <row r="18" spans="1:25" s="122" customFormat="1" ht="18" x14ac:dyDescent="0.25">
      <c r="A18" s="123" t="s">
        <v>230</v>
      </c>
      <c r="B18" s="218"/>
      <c r="C18" s="218"/>
      <c r="D18" s="218"/>
      <c r="E18" s="202"/>
      <c r="F18" s="202"/>
      <c r="G18" s="202"/>
      <c r="H18" s="202"/>
      <c r="I18" s="202"/>
      <c r="J18" s="202"/>
      <c r="K18" s="202"/>
      <c r="L18" s="202"/>
      <c r="M18" s="202"/>
      <c r="N18" s="202"/>
      <c r="O18" s="202"/>
      <c r="P18" s="202"/>
      <c r="Q18" s="205">
        <v>0.37</v>
      </c>
      <c r="R18" s="124" t="s">
        <v>184</v>
      </c>
      <c r="S18" s="119">
        <v>2.2059129750752821E-2</v>
      </c>
      <c r="T18" s="205">
        <v>0.81</v>
      </c>
      <c r="U18" s="124" t="s">
        <v>184</v>
      </c>
      <c r="V18" s="119">
        <v>3.2629048037462298E-2</v>
      </c>
      <c r="W18" s="126">
        <v>7.0000000000000007E-2</v>
      </c>
      <c r="X18" s="124" t="s">
        <v>184</v>
      </c>
      <c r="Y18" s="119">
        <v>9.5967067559494228E-3</v>
      </c>
    </row>
    <row r="19" spans="1:25" s="122" customFormat="1" ht="18" x14ac:dyDescent="0.25">
      <c r="A19" s="123" t="s">
        <v>231</v>
      </c>
      <c r="B19" s="218"/>
      <c r="C19" s="218"/>
      <c r="D19" s="218"/>
      <c r="E19" s="202"/>
      <c r="F19" s="202"/>
      <c r="G19" s="202"/>
      <c r="H19" s="202"/>
      <c r="I19" s="202"/>
      <c r="J19" s="202"/>
      <c r="K19" s="202"/>
      <c r="L19" s="202"/>
      <c r="M19" s="202"/>
      <c r="N19" s="202"/>
      <c r="O19" s="202"/>
      <c r="P19" s="202"/>
      <c r="Q19" s="205">
        <v>0.95</v>
      </c>
      <c r="R19" s="125" t="s">
        <v>184</v>
      </c>
      <c r="S19" s="119">
        <v>3.5333262666878661E-2</v>
      </c>
      <c r="T19" s="126">
        <v>0.04</v>
      </c>
      <c r="U19" s="125" t="s">
        <v>184</v>
      </c>
      <c r="V19" s="119">
        <v>7.2545715938332365E-3</v>
      </c>
      <c r="W19" s="126">
        <v>0.05</v>
      </c>
      <c r="X19" s="125" t="s">
        <v>184</v>
      </c>
      <c r="Y19" s="119">
        <v>8.1108042581545369E-3</v>
      </c>
    </row>
    <row r="20" spans="1:25" s="122" customFormat="1" ht="18" x14ac:dyDescent="0.25">
      <c r="A20" s="123" t="s">
        <v>232</v>
      </c>
      <c r="B20" s="218"/>
      <c r="C20" s="218"/>
      <c r="D20" s="218"/>
      <c r="E20" s="202"/>
      <c r="F20" s="202"/>
      <c r="G20" s="202"/>
      <c r="H20" s="202"/>
      <c r="I20" s="202"/>
      <c r="J20" s="202"/>
      <c r="K20" s="202"/>
      <c r="L20" s="202"/>
      <c r="M20" s="202"/>
      <c r="N20" s="202"/>
      <c r="O20" s="202"/>
      <c r="P20" s="202"/>
      <c r="Q20" s="126">
        <v>0</v>
      </c>
      <c r="R20" s="125" t="s">
        <v>184</v>
      </c>
      <c r="S20" s="119">
        <v>0</v>
      </c>
      <c r="T20" s="126">
        <v>3.72</v>
      </c>
      <c r="U20" s="125" t="s">
        <v>38</v>
      </c>
      <c r="V20" s="119">
        <v>6.9791798174586792E-2</v>
      </c>
      <c r="W20" s="126">
        <v>0.02</v>
      </c>
      <c r="X20" s="125" t="s">
        <v>184</v>
      </c>
      <c r="Y20" s="119">
        <v>5.1298242631821556E-3</v>
      </c>
    </row>
    <row r="21" spans="1:25" s="122" customFormat="1" ht="45" x14ac:dyDescent="0.25">
      <c r="A21" s="127" t="s">
        <v>233</v>
      </c>
      <c r="B21" s="218"/>
      <c r="C21" s="218"/>
      <c r="D21" s="218"/>
      <c r="E21" s="203"/>
      <c r="F21" s="203"/>
      <c r="G21" s="203"/>
      <c r="H21" s="203"/>
      <c r="I21" s="203"/>
      <c r="J21" s="203"/>
      <c r="K21" s="203"/>
      <c r="L21" s="203"/>
      <c r="M21" s="203"/>
      <c r="N21" s="203"/>
      <c r="O21" s="203"/>
      <c r="P21" s="203"/>
      <c r="Q21" s="205">
        <v>0.62</v>
      </c>
      <c r="R21" s="125" t="s">
        <v>184</v>
      </c>
      <c r="S21" s="126">
        <v>2.8550385351065834E-2</v>
      </c>
      <c r="T21" s="205">
        <v>0.19</v>
      </c>
      <c r="U21" s="125" t="s">
        <v>184</v>
      </c>
      <c r="V21" s="126">
        <v>1.5809412247806517E-2</v>
      </c>
      <c r="W21" s="126">
        <v>3.37</v>
      </c>
      <c r="X21" s="125" t="s">
        <v>38</v>
      </c>
      <c r="Y21" s="126">
        <v>6.6442720480606135E-2</v>
      </c>
    </row>
    <row r="22" spans="1:25" s="122" customFormat="1" ht="18" x14ac:dyDescent="0.25">
      <c r="A22" s="127"/>
      <c r="B22" s="218"/>
      <c r="C22" s="218"/>
      <c r="D22" s="218"/>
      <c r="E22" s="203"/>
      <c r="F22" s="203"/>
      <c r="G22" s="203"/>
      <c r="H22" s="203"/>
      <c r="I22" s="203"/>
      <c r="J22" s="203"/>
      <c r="K22" s="203"/>
      <c r="L22" s="203"/>
      <c r="M22" s="203"/>
      <c r="N22" s="203"/>
      <c r="O22" s="203"/>
      <c r="P22" s="203"/>
      <c r="Q22" s="205"/>
      <c r="R22" s="125"/>
      <c r="S22" s="126"/>
      <c r="T22" s="205"/>
      <c r="U22" s="125"/>
      <c r="V22" s="126"/>
      <c r="W22" s="126"/>
      <c r="X22" s="125"/>
      <c r="Y22" s="126"/>
    </row>
    <row r="23" spans="1:25" s="219" customFormat="1" ht="15.75" x14ac:dyDescent="0.25">
      <c r="A23" s="219" t="s">
        <v>250</v>
      </c>
      <c r="B23" s="368" t="s">
        <v>236</v>
      </c>
      <c r="C23" s="368"/>
      <c r="D23" s="368"/>
      <c r="E23" s="368" t="s">
        <v>235</v>
      </c>
      <c r="F23" s="368"/>
      <c r="G23" s="368"/>
      <c r="H23" s="368" t="s">
        <v>235</v>
      </c>
      <c r="I23" s="368"/>
      <c r="J23" s="368"/>
      <c r="K23" s="368" t="s">
        <v>235</v>
      </c>
      <c r="L23" s="368"/>
      <c r="M23" s="368"/>
      <c r="N23" s="368" t="s">
        <v>236</v>
      </c>
      <c r="O23" s="368"/>
      <c r="P23" s="368"/>
      <c r="Q23" s="368" t="s">
        <v>235</v>
      </c>
      <c r="R23" s="368"/>
      <c r="S23" s="368"/>
      <c r="T23" s="368" t="s">
        <v>236</v>
      </c>
      <c r="U23" s="368"/>
      <c r="V23" s="368"/>
      <c r="W23" s="369" t="s">
        <v>236</v>
      </c>
      <c r="X23" s="369"/>
      <c r="Y23" s="369"/>
    </row>
    <row r="24" spans="1:25" ht="6" customHeight="1" thickBot="1" x14ac:dyDescent="0.3">
      <c r="A24" s="13"/>
      <c r="B24" s="13"/>
      <c r="C24" s="13"/>
      <c r="D24" s="13"/>
      <c r="E24" s="14"/>
      <c r="F24" s="14"/>
      <c r="G24" s="14"/>
      <c r="H24" s="14"/>
      <c r="I24" s="14"/>
      <c r="J24" s="14"/>
      <c r="K24" s="14"/>
      <c r="L24" s="14"/>
      <c r="M24" s="14"/>
      <c r="N24" s="14"/>
      <c r="O24" s="14"/>
      <c r="P24" s="14"/>
      <c r="Q24" s="14"/>
      <c r="R24" s="14"/>
      <c r="S24" s="14"/>
      <c r="T24" s="14"/>
      <c r="U24" s="14"/>
      <c r="V24" s="14"/>
      <c r="W24" s="14"/>
      <c r="X24" s="14"/>
      <c r="Y24" s="14"/>
    </row>
    <row r="26" spans="1:25" ht="18.75" x14ac:dyDescent="0.25">
      <c r="A26" s="7" t="s">
        <v>52</v>
      </c>
    </row>
    <row r="27" spans="1:25" ht="38.25" customHeight="1" x14ac:dyDescent="0.25">
      <c r="A27" s="370" t="s">
        <v>272</v>
      </c>
      <c r="B27" s="370"/>
      <c r="C27" s="370"/>
      <c r="D27" s="370"/>
      <c r="E27" s="370"/>
      <c r="F27" s="370"/>
      <c r="G27" s="370"/>
      <c r="H27" s="370"/>
      <c r="I27" s="370"/>
      <c r="J27" s="370"/>
      <c r="K27" s="370"/>
      <c r="L27" s="370"/>
      <c r="M27" s="370"/>
      <c r="N27" s="370"/>
      <c r="O27" s="370"/>
      <c r="P27" s="370"/>
      <c r="Q27" s="370"/>
      <c r="R27" s="370"/>
      <c r="S27" s="370"/>
      <c r="T27" s="370"/>
      <c r="U27" s="370"/>
      <c r="V27" s="370"/>
      <c r="W27" s="370"/>
      <c r="X27" s="370"/>
      <c r="Y27" s="370"/>
    </row>
    <row r="28" spans="1:25" ht="15.75" x14ac:dyDescent="0.25">
      <c r="A28" s="7" t="s">
        <v>159</v>
      </c>
    </row>
  </sheetData>
  <mergeCells count="42">
    <mergeCell ref="T23:V23"/>
    <mergeCell ref="W23:Y23"/>
    <mergeCell ref="A27:Y27"/>
    <mergeCell ref="E23:G23"/>
    <mergeCell ref="H23:J23"/>
    <mergeCell ref="K23:M23"/>
    <mergeCell ref="N23:P23"/>
    <mergeCell ref="Q23:S23"/>
    <mergeCell ref="B2:D2"/>
    <mergeCell ref="B3:D3"/>
    <mergeCell ref="B4:D4"/>
    <mergeCell ref="B5:C5"/>
    <mergeCell ref="B23:D23"/>
    <mergeCell ref="E5:F5"/>
    <mergeCell ref="A1:Y1"/>
    <mergeCell ref="H2:J2"/>
    <mergeCell ref="K2:M2"/>
    <mergeCell ref="N2:P2"/>
    <mergeCell ref="Q2:S2"/>
    <mergeCell ref="T2:V2"/>
    <mergeCell ref="W2:Y2"/>
    <mergeCell ref="E2:G2"/>
    <mergeCell ref="E3:G3"/>
    <mergeCell ref="T3:V3"/>
    <mergeCell ref="W3:Y3"/>
    <mergeCell ref="E4:G4"/>
    <mergeCell ref="N3:P3"/>
    <mergeCell ref="Q3:S3"/>
    <mergeCell ref="H3:J3"/>
    <mergeCell ref="K3:M3"/>
    <mergeCell ref="W4:Y4"/>
    <mergeCell ref="W5:X5"/>
    <mergeCell ref="H4:J4"/>
    <mergeCell ref="K4:M4"/>
    <mergeCell ref="N4:P4"/>
    <mergeCell ref="Q4:S4"/>
    <mergeCell ref="T4:V4"/>
    <mergeCell ref="H5:I5"/>
    <mergeCell ref="K5:L5"/>
    <mergeCell ref="N5:O5"/>
    <mergeCell ref="Q5:R5"/>
    <mergeCell ref="T5:U5"/>
  </mergeCells>
  <phoneticPr fontId="18" type="noConversion"/>
  <pageMargins left="0.7" right="0.7" top="0.75" bottom="0.75" header="0.3" footer="0.3"/>
  <pageSetup orientation="portrait"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840CF-CC38-4DB9-8827-85ABC10EFCC2}">
  <dimension ref="A1:AC43"/>
  <sheetViews>
    <sheetView showGridLines="0" workbookViewId="0">
      <selection sqref="A1:AC1"/>
    </sheetView>
  </sheetViews>
  <sheetFormatPr defaultColWidth="9.140625" defaultRowHeight="15" x14ac:dyDescent="0.25"/>
  <cols>
    <col min="1" max="1" width="4.7109375" style="1" customWidth="1"/>
    <col min="2" max="2" width="25.7109375" style="179" customWidth="1"/>
    <col min="3" max="3" width="9.140625" style="11"/>
    <col min="4" max="4" width="3.140625" style="1" customWidth="1"/>
    <col min="5" max="5" width="9.140625" style="11"/>
    <col min="6" max="6" width="3.140625" style="1" customWidth="1"/>
    <col min="7" max="7" width="9.140625" style="11"/>
    <col min="8" max="8" width="3.140625" style="1" customWidth="1"/>
    <col min="9" max="9" width="9.140625" style="11"/>
    <col min="10" max="10" width="3.140625" style="1" customWidth="1"/>
    <col min="11" max="11" width="9.140625" style="11"/>
    <col min="12" max="12" width="3.140625" style="1" customWidth="1"/>
    <col min="13" max="13" width="9.140625" style="11"/>
    <col min="14" max="14" width="3.140625" style="1" customWidth="1"/>
    <col min="15" max="15" width="9.140625" style="11"/>
    <col min="16" max="16" width="3.140625" style="1" customWidth="1"/>
    <col min="17" max="17" width="9.140625" style="11"/>
    <col min="18" max="18" width="3.140625" style="1" customWidth="1"/>
    <col min="19" max="19" width="9.140625" style="11"/>
    <col min="20" max="20" width="3.140625" style="1" customWidth="1"/>
    <col min="21" max="21" width="9.140625" style="11"/>
    <col min="22" max="22" width="3.140625" style="1" customWidth="1"/>
    <col min="23" max="23" width="9.140625" style="11"/>
    <col min="24" max="24" width="3.140625" style="1" customWidth="1"/>
    <col min="25" max="25" width="9.140625" style="11"/>
    <col min="26" max="26" width="3.140625" style="1" customWidth="1"/>
    <col min="27" max="27" width="9.140625" style="11"/>
    <col min="28" max="28" width="3.140625" style="1" customWidth="1"/>
    <col min="29" max="16384" width="9.140625" style="1"/>
  </cols>
  <sheetData>
    <row r="1" spans="1:29" x14ac:dyDescent="0.25">
      <c r="A1" s="346" t="s">
        <v>281</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row>
    <row r="3" spans="1:29" s="181" customFormat="1" ht="31.5" customHeight="1" x14ac:dyDescent="0.25">
      <c r="A3" s="184"/>
      <c r="B3" s="185"/>
      <c r="C3" s="186">
        <v>1</v>
      </c>
      <c r="D3" s="186"/>
      <c r="E3" s="186">
        <v>2</v>
      </c>
      <c r="F3" s="186"/>
      <c r="G3" s="186">
        <v>3</v>
      </c>
      <c r="H3" s="186"/>
      <c r="I3" s="186">
        <v>4</v>
      </c>
      <c r="J3" s="186"/>
      <c r="K3" s="186">
        <v>5</v>
      </c>
      <c r="L3" s="186"/>
      <c r="M3" s="186">
        <v>6</v>
      </c>
      <c r="N3" s="186"/>
      <c r="O3" s="186">
        <v>7</v>
      </c>
      <c r="P3" s="186"/>
      <c r="Q3" s="186">
        <v>8</v>
      </c>
      <c r="R3" s="186"/>
      <c r="S3" s="186">
        <v>9</v>
      </c>
      <c r="T3" s="186"/>
      <c r="U3" s="186">
        <v>10</v>
      </c>
      <c r="V3" s="186"/>
      <c r="W3" s="186">
        <v>11</v>
      </c>
      <c r="X3" s="186"/>
      <c r="Y3" s="186">
        <v>12</v>
      </c>
      <c r="Z3" s="186"/>
      <c r="AA3" s="186">
        <v>13</v>
      </c>
      <c r="AB3" s="184"/>
      <c r="AC3" s="184">
        <v>14</v>
      </c>
    </row>
    <row r="4" spans="1:29" s="181" customFormat="1" ht="31.5" customHeight="1" x14ac:dyDescent="0.25">
      <c r="A4" s="181">
        <v>1</v>
      </c>
      <c r="B4" s="182" t="s">
        <v>199</v>
      </c>
      <c r="C4" s="12">
        <v>1</v>
      </c>
      <c r="E4" s="12"/>
      <c r="G4" s="12"/>
      <c r="I4" s="12"/>
      <c r="K4" s="12"/>
      <c r="M4" s="12"/>
      <c r="O4" s="12"/>
      <c r="Q4" s="12"/>
      <c r="S4" s="12"/>
      <c r="U4" s="12"/>
      <c r="W4" s="12"/>
      <c r="Y4" s="12"/>
      <c r="AA4" s="12"/>
    </row>
    <row r="5" spans="1:29" s="181" customFormat="1" ht="31.5" customHeight="1" x14ac:dyDescent="0.25">
      <c r="A5" s="181">
        <v>2</v>
      </c>
      <c r="B5" s="182" t="s">
        <v>448</v>
      </c>
      <c r="C5" s="12">
        <v>9.1300000000000006E-2</v>
      </c>
      <c r="D5" s="183" t="s">
        <v>38</v>
      </c>
      <c r="E5" s="12">
        <v>1</v>
      </c>
      <c r="F5" s="183"/>
      <c r="G5" s="12"/>
      <c r="H5" s="183"/>
      <c r="I5" s="12"/>
      <c r="J5" s="183"/>
      <c r="K5" s="12"/>
      <c r="L5" s="183"/>
      <c r="M5" s="12"/>
      <c r="N5" s="183"/>
      <c r="O5" s="12"/>
      <c r="P5" s="183"/>
      <c r="Q5" s="12"/>
      <c r="R5" s="183"/>
      <c r="S5" s="12"/>
      <c r="T5" s="183"/>
      <c r="U5" s="12"/>
      <c r="V5" s="183"/>
      <c r="W5" s="12"/>
      <c r="X5" s="183"/>
      <c r="Y5" s="12"/>
      <c r="Z5" s="183"/>
      <c r="AA5" s="12"/>
      <c r="AB5" s="183"/>
    </row>
    <row r="6" spans="1:29" s="181" customFormat="1" ht="31.5" customHeight="1" x14ac:dyDescent="0.25">
      <c r="A6" s="181">
        <v>3</v>
      </c>
      <c r="B6" s="182" t="s">
        <v>204</v>
      </c>
      <c r="C6" s="12">
        <v>0.57010000000000005</v>
      </c>
      <c r="D6" s="183" t="s">
        <v>35</v>
      </c>
      <c r="E6" s="12">
        <v>-4.3E-3</v>
      </c>
      <c r="F6" s="183" t="s">
        <v>184</v>
      </c>
      <c r="G6" s="12">
        <v>1</v>
      </c>
      <c r="H6" s="183"/>
      <c r="I6" s="12"/>
      <c r="J6" s="183"/>
      <c r="K6" s="12"/>
      <c r="L6" s="183"/>
      <c r="M6" s="12"/>
      <c r="N6" s="183"/>
      <c r="O6" s="12"/>
      <c r="P6" s="183"/>
      <c r="Q6" s="12"/>
      <c r="R6" s="183"/>
      <c r="S6" s="12"/>
      <c r="T6" s="183"/>
      <c r="U6" s="12"/>
      <c r="V6" s="183"/>
      <c r="W6" s="12"/>
      <c r="X6" s="183"/>
      <c r="Y6" s="12"/>
      <c r="Z6" s="183"/>
      <c r="AA6" s="12"/>
      <c r="AB6" s="183"/>
    </row>
    <row r="7" spans="1:29" s="181" customFormat="1" ht="31.5" customHeight="1" x14ac:dyDescent="0.25">
      <c r="A7" s="181">
        <v>4</v>
      </c>
      <c r="B7" s="182" t="s">
        <v>205</v>
      </c>
      <c r="C7" s="12">
        <v>1.26E-2</v>
      </c>
      <c r="D7" s="183" t="s">
        <v>184</v>
      </c>
      <c r="E7" s="12">
        <v>1.34E-2</v>
      </c>
      <c r="F7" s="183" t="s">
        <v>184</v>
      </c>
      <c r="G7" s="12">
        <v>4.4999999999999997E-3</v>
      </c>
      <c r="H7" s="183" t="s">
        <v>184</v>
      </c>
      <c r="I7" s="12">
        <v>1</v>
      </c>
      <c r="J7" s="183"/>
      <c r="K7" s="12"/>
      <c r="L7" s="183"/>
      <c r="M7" s="12"/>
      <c r="N7" s="183"/>
      <c r="O7" s="12"/>
      <c r="P7" s="183"/>
      <c r="Q7" s="12"/>
      <c r="R7" s="183"/>
      <c r="S7" s="12"/>
      <c r="T7" s="183"/>
      <c r="U7" s="12"/>
      <c r="V7" s="183"/>
      <c r="W7" s="12"/>
      <c r="X7" s="183"/>
      <c r="Y7" s="12"/>
      <c r="Z7" s="183"/>
      <c r="AA7" s="12"/>
      <c r="AB7" s="183"/>
    </row>
    <row r="8" spans="1:29" s="181" customFormat="1" ht="31.5" customHeight="1" x14ac:dyDescent="0.25">
      <c r="A8" s="181">
        <v>5</v>
      </c>
      <c r="B8" s="182" t="s">
        <v>206</v>
      </c>
      <c r="C8" s="12">
        <v>0.35470000000000002</v>
      </c>
      <c r="D8" s="183" t="s">
        <v>35</v>
      </c>
      <c r="E8" s="12">
        <v>0.58340000000000003</v>
      </c>
      <c r="F8" s="183" t="s">
        <v>35</v>
      </c>
      <c r="G8" s="12">
        <v>0.56789999999999996</v>
      </c>
      <c r="H8" s="183" t="s">
        <v>35</v>
      </c>
      <c r="I8" s="12">
        <v>7.7999999999999996E-3</v>
      </c>
      <c r="J8" s="183" t="s">
        <v>184</v>
      </c>
      <c r="K8" s="12">
        <v>1</v>
      </c>
      <c r="L8" s="183"/>
      <c r="M8" s="12"/>
      <c r="N8" s="183"/>
      <c r="O8" s="12"/>
      <c r="P8" s="183"/>
      <c r="Q8" s="12"/>
      <c r="R8" s="183"/>
      <c r="S8" s="12"/>
      <c r="T8" s="183"/>
      <c r="U8" s="12"/>
      <c r="V8" s="183"/>
      <c r="W8" s="12"/>
      <c r="X8" s="183"/>
      <c r="Y8" s="12"/>
      <c r="Z8" s="183"/>
      <c r="AA8" s="12"/>
      <c r="AB8" s="183"/>
    </row>
    <row r="9" spans="1:29" s="181" customFormat="1" ht="31.5" customHeight="1" x14ac:dyDescent="0.25">
      <c r="A9" s="181">
        <v>6</v>
      </c>
      <c r="B9" s="182" t="s">
        <v>207</v>
      </c>
      <c r="C9" s="12">
        <v>0.1022</v>
      </c>
      <c r="D9" s="183" t="s">
        <v>39</v>
      </c>
      <c r="E9" s="12">
        <v>0.58340000000000003</v>
      </c>
      <c r="F9" s="183" t="s">
        <v>35</v>
      </c>
      <c r="G9" s="12">
        <v>-2.5999999999999999E-3</v>
      </c>
      <c r="H9" s="183" t="s">
        <v>184</v>
      </c>
      <c r="I9" s="12">
        <v>0.57820000000000005</v>
      </c>
      <c r="J9" s="183" t="s">
        <v>35</v>
      </c>
      <c r="K9" s="12">
        <v>0.34029999999999999</v>
      </c>
      <c r="L9" s="183" t="s">
        <v>35</v>
      </c>
      <c r="M9" s="12">
        <v>1</v>
      </c>
      <c r="N9" s="183"/>
      <c r="O9" s="12"/>
      <c r="P9" s="183"/>
      <c r="Q9" s="12"/>
      <c r="R9" s="183"/>
      <c r="S9" s="12"/>
      <c r="T9" s="183"/>
      <c r="U9" s="12"/>
      <c r="V9" s="183"/>
      <c r="W9" s="12"/>
      <c r="X9" s="183"/>
      <c r="Y9" s="12"/>
      <c r="Z9" s="183"/>
      <c r="AA9" s="12"/>
      <c r="AB9" s="183"/>
    </row>
    <row r="10" spans="1:29" s="181" customFormat="1" ht="31.5" customHeight="1" x14ac:dyDescent="0.25">
      <c r="A10" s="181">
        <v>7</v>
      </c>
      <c r="B10" s="182" t="s">
        <v>208</v>
      </c>
      <c r="C10" s="12">
        <v>0.44729999999999998</v>
      </c>
      <c r="D10" s="183" t="s">
        <v>35</v>
      </c>
      <c r="E10" s="12">
        <v>2.7000000000000001E-3</v>
      </c>
      <c r="F10" s="183" t="s">
        <v>184</v>
      </c>
      <c r="G10" s="12">
        <v>0.57469999999999999</v>
      </c>
      <c r="H10" s="183" t="s">
        <v>35</v>
      </c>
      <c r="I10" s="12">
        <v>0.58509999999999995</v>
      </c>
      <c r="J10" s="183" t="s">
        <v>35</v>
      </c>
      <c r="K10" s="12">
        <v>0.33239999999999997</v>
      </c>
      <c r="L10" s="183" t="s">
        <v>35</v>
      </c>
      <c r="M10" s="12">
        <v>0.33239999999999997</v>
      </c>
      <c r="N10" s="183" t="s">
        <v>35</v>
      </c>
      <c r="O10" s="12">
        <v>1</v>
      </c>
      <c r="P10" s="183"/>
      <c r="Q10" s="12"/>
      <c r="R10" s="183"/>
      <c r="S10" s="12"/>
      <c r="T10" s="183"/>
      <c r="U10" s="12"/>
      <c r="V10" s="183"/>
      <c r="W10" s="12"/>
      <c r="X10" s="183"/>
      <c r="Y10" s="12"/>
      <c r="Z10" s="183"/>
      <c r="AA10" s="12"/>
      <c r="AB10" s="183"/>
    </row>
    <row r="11" spans="1:29" s="181" customFormat="1" ht="31.5" customHeight="1" x14ac:dyDescent="0.25">
      <c r="A11" s="181">
        <v>8</v>
      </c>
      <c r="B11" s="182" t="s">
        <v>209</v>
      </c>
      <c r="C11" s="12">
        <v>0.33439999999999998</v>
      </c>
      <c r="D11" s="183" t="s">
        <v>35</v>
      </c>
      <c r="E11" s="12">
        <v>0.3841</v>
      </c>
      <c r="F11" s="183" t="s">
        <v>35</v>
      </c>
      <c r="G11" s="12">
        <v>0.37390000000000001</v>
      </c>
      <c r="H11" s="183" t="s">
        <v>35</v>
      </c>
      <c r="I11" s="12">
        <v>0.38059999999999999</v>
      </c>
      <c r="J11" s="183" t="s">
        <v>35</v>
      </c>
      <c r="K11" s="12">
        <v>0.6583</v>
      </c>
      <c r="L11" s="183" t="s">
        <v>35</v>
      </c>
      <c r="M11" s="12">
        <v>0.6583</v>
      </c>
      <c r="N11" s="183" t="s">
        <v>35</v>
      </c>
      <c r="O11" s="12">
        <v>0.65049999999999997</v>
      </c>
      <c r="P11" s="183" t="s">
        <v>35</v>
      </c>
      <c r="Q11" s="12">
        <v>1</v>
      </c>
      <c r="R11" s="183"/>
      <c r="S11" s="12"/>
      <c r="T11" s="183"/>
      <c r="U11" s="12"/>
      <c r="V11" s="183"/>
      <c r="W11" s="12"/>
      <c r="X11" s="183"/>
      <c r="Y11" s="12"/>
      <c r="Z11" s="183"/>
      <c r="AA11" s="12"/>
      <c r="AB11" s="183"/>
    </row>
    <row r="12" spans="1:29" s="181" customFormat="1" ht="31.5" customHeight="1" x14ac:dyDescent="0.25">
      <c r="A12" s="181">
        <v>9</v>
      </c>
      <c r="B12" s="182" t="s">
        <v>183</v>
      </c>
      <c r="C12" s="12">
        <v>-1.7299999999999999E-2</v>
      </c>
      <c r="D12" s="183" t="s">
        <v>184</v>
      </c>
      <c r="E12" s="12">
        <v>7.5200000000000003E-2</v>
      </c>
      <c r="F12" s="183" t="s">
        <v>184</v>
      </c>
      <c r="G12" s="12">
        <v>-5.2900000000000003E-2</v>
      </c>
      <c r="H12" s="183" t="s">
        <v>184</v>
      </c>
      <c r="I12" s="12">
        <v>-1.17E-2</v>
      </c>
      <c r="J12" s="183" t="s">
        <v>184</v>
      </c>
      <c r="K12" s="12">
        <v>1.4E-3</v>
      </c>
      <c r="L12" s="183" t="s">
        <v>184</v>
      </c>
      <c r="M12" s="12">
        <v>9.4999999999999998E-3</v>
      </c>
      <c r="N12" s="183" t="s">
        <v>184</v>
      </c>
      <c r="O12" s="12">
        <v>-4.8000000000000001E-2</v>
      </c>
      <c r="P12" s="183" t="s">
        <v>184</v>
      </c>
      <c r="Q12" s="12">
        <v>-2.7900000000000001E-2</v>
      </c>
      <c r="R12" s="183" t="s">
        <v>184</v>
      </c>
      <c r="S12" s="12">
        <v>1</v>
      </c>
      <c r="T12" s="183"/>
      <c r="U12" s="12"/>
      <c r="V12" s="183"/>
      <c r="W12" s="12"/>
      <c r="X12" s="183"/>
      <c r="Y12" s="12"/>
      <c r="Z12" s="183"/>
      <c r="AA12" s="12"/>
      <c r="AB12" s="183"/>
    </row>
    <row r="13" spans="1:29" s="181" customFormat="1" ht="31.5" customHeight="1" x14ac:dyDescent="0.25">
      <c r="A13" s="181">
        <v>10</v>
      </c>
      <c r="B13" s="182" t="s">
        <v>210</v>
      </c>
      <c r="C13" s="12">
        <v>6.0199999999999997E-2</v>
      </c>
      <c r="D13" s="183" t="s">
        <v>184</v>
      </c>
      <c r="E13" s="12">
        <v>2.8999999999999998E-3</v>
      </c>
      <c r="F13" s="183" t="s">
        <v>184</v>
      </c>
      <c r="G13" s="12">
        <v>4.9500000000000002E-2</v>
      </c>
      <c r="H13" s="183" t="s">
        <v>184</v>
      </c>
      <c r="I13" s="12">
        <v>3.9300000000000002E-2</v>
      </c>
      <c r="J13" s="183" t="s">
        <v>184</v>
      </c>
      <c r="K13" s="12">
        <v>2.2700000000000001E-2</v>
      </c>
      <c r="L13" s="183" t="s">
        <v>184</v>
      </c>
      <c r="M13" s="12">
        <v>1.06E-2</v>
      </c>
      <c r="N13" s="183" t="s">
        <v>184</v>
      </c>
      <c r="O13" s="12">
        <v>1.6400000000000001E-2</v>
      </c>
      <c r="P13" s="183" t="s">
        <v>184</v>
      </c>
      <c r="Q13" s="12">
        <v>8.8999999999999999E-3</v>
      </c>
      <c r="R13" s="183" t="s">
        <v>184</v>
      </c>
      <c r="S13" s="12">
        <v>-7.3000000000000001E-3</v>
      </c>
      <c r="T13" s="183" t="s">
        <v>184</v>
      </c>
      <c r="U13" s="12">
        <v>1</v>
      </c>
      <c r="V13" s="183"/>
      <c r="W13" s="12"/>
      <c r="X13" s="183"/>
      <c r="Y13" s="12"/>
      <c r="Z13" s="183"/>
      <c r="AA13" s="12"/>
      <c r="AB13" s="183"/>
    </row>
    <row r="14" spans="1:29" s="181" customFormat="1" ht="31.5" customHeight="1" x14ac:dyDescent="0.25">
      <c r="A14" s="181">
        <v>11</v>
      </c>
      <c r="B14" s="182" t="s">
        <v>211</v>
      </c>
      <c r="C14" s="12">
        <v>6.0699999999999997E-2</v>
      </c>
      <c r="D14" s="183" t="s">
        <v>184</v>
      </c>
      <c r="E14" s="12">
        <v>-5.2299999999999999E-2</v>
      </c>
      <c r="F14" s="183" t="s">
        <v>184</v>
      </c>
      <c r="G14" s="12">
        <v>3.4200000000000001E-2</v>
      </c>
      <c r="H14" s="183" t="s">
        <v>184</v>
      </c>
      <c r="I14" s="12">
        <v>-5.3800000000000001E-2</v>
      </c>
      <c r="J14" s="183" t="s">
        <v>184</v>
      </c>
      <c r="K14" s="12">
        <v>-5.74E-2</v>
      </c>
      <c r="L14" s="183" t="s">
        <v>184</v>
      </c>
      <c r="M14" s="12">
        <v>-8.8900000000000007E-2</v>
      </c>
      <c r="N14" s="183" t="s">
        <v>38</v>
      </c>
      <c r="O14" s="12">
        <v>-1.6899999999999998E-2</v>
      </c>
      <c r="P14" s="183" t="s">
        <v>184</v>
      </c>
      <c r="Q14" s="12">
        <v>-6.2E-2</v>
      </c>
      <c r="R14" s="183" t="s">
        <v>184</v>
      </c>
      <c r="S14" s="12">
        <v>0.1072</v>
      </c>
      <c r="T14" s="183" t="s">
        <v>39</v>
      </c>
      <c r="U14" s="12">
        <v>0.1031</v>
      </c>
      <c r="V14" s="183" t="s">
        <v>39</v>
      </c>
      <c r="W14" s="12">
        <v>1</v>
      </c>
      <c r="X14" s="183"/>
      <c r="Y14" s="12"/>
      <c r="Z14" s="183"/>
      <c r="AA14" s="12"/>
      <c r="AB14" s="183"/>
    </row>
    <row r="15" spans="1:29" s="181" customFormat="1" ht="31.5" customHeight="1" x14ac:dyDescent="0.25">
      <c r="A15" s="181">
        <v>12</v>
      </c>
      <c r="B15" s="182" t="s">
        <v>212</v>
      </c>
      <c r="C15" s="12">
        <v>-0.13519999999999999</v>
      </c>
      <c r="D15" s="183" t="s">
        <v>41</v>
      </c>
      <c r="E15" s="12">
        <v>-5.74E-2</v>
      </c>
      <c r="F15" s="183" t="s">
        <v>184</v>
      </c>
      <c r="G15" s="12">
        <v>-0.1227</v>
      </c>
      <c r="H15" s="183" t="s">
        <v>41</v>
      </c>
      <c r="I15" s="12">
        <v>3.1899999999999998E-2</v>
      </c>
      <c r="J15" s="183" t="s">
        <v>184</v>
      </c>
      <c r="K15" s="12">
        <v>-4.3999999999999997E-2</v>
      </c>
      <c r="L15" s="183" t="s">
        <v>184</v>
      </c>
      <c r="M15" s="12">
        <v>-4.3999999999999997E-2</v>
      </c>
      <c r="N15" s="183" t="s">
        <v>184</v>
      </c>
      <c r="O15" s="12">
        <v>-7.5700000000000003E-2</v>
      </c>
      <c r="P15" s="183" t="s">
        <v>184</v>
      </c>
      <c r="Q15" s="12">
        <v>-7.3200000000000001E-2</v>
      </c>
      <c r="R15" s="183" t="s">
        <v>184</v>
      </c>
      <c r="S15" s="12">
        <v>-6.8199999999999997E-2</v>
      </c>
      <c r="T15" s="183" t="s">
        <v>184</v>
      </c>
      <c r="U15" s="12">
        <v>-7.7700000000000005E-2</v>
      </c>
      <c r="V15" s="183" t="s">
        <v>184</v>
      </c>
      <c r="W15" s="12">
        <v>-0.26029999999999998</v>
      </c>
      <c r="X15" s="183" t="s">
        <v>35</v>
      </c>
      <c r="Y15" s="12">
        <v>1</v>
      </c>
      <c r="Z15" s="183"/>
      <c r="AA15" s="12"/>
      <c r="AB15" s="183"/>
    </row>
    <row r="16" spans="1:29" s="194" customFormat="1" ht="31.5" customHeight="1" x14ac:dyDescent="0.25">
      <c r="A16" s="194">
        <v>13</v>
      </c>
      <c r="B16" s="195" t="s">
        <v>213</v>
      </c>
      <c r="C16" s="196">
        <v>-4.9799999999999997E-2</v>
      </c>
      <c r="D16" s="197" t="s">
        <v>184</v>
      </c>
      <c r="E16" s="196">
        <v>-2.3099999999999999E-2</v>
      </c>
      <c r="F16" s="197" t="s">
        <v>184</v>
      </c>
      <c r="G16" s="196">
        <v>-5.6399999999999999E-2</v>
      </c>
      <c r="H16" s="197" t="s">
        <v>184</v>
      </c>
      <c r="I16" s="196">
        <v>1.8800000000000001E-2</v>
      </c>
      <c r="J16" s="197" t="s">
        <v>184</v>
      </c>
      <c r="K16" s="196">
        <v>-6.9599999999999995E-2</v>
      </c>
      <c r="L16" s="197" t="s">
        <v>184</v>
      </c>
      <c r="M16" s="196">
        <v>-5.9999999999999995E-4</v>
      </c>
      <c r="N16" s="197" t="s">
        <v>184</v>
      </c>
      <c r="O16" s="196">
        <v>-4.3799999999999999E-2</v>
      </c>
      <c r="P16" s="197" t="s">
        <v>184</v>
      </c>
      <c r="Q16" s="196">
        <v>-2.9600000000000001E-2</v>
      </c>
      <c r="R16" s="197" t="s">
        <v>184</v>
      </c>
      <c r="S16" s="196">
        <v>-3.0499999999999999E-2</v>
      </c>
      <c r="T16" s="197" t="s">
        <v>184</v>
      </c>
      <c r="U16" s="196">
        <v>5.0799999999999998E-2</v>
      </c>
      <c r="V16" s="197" t="s">
        <v>184</v>
      </c>
      <c r="W16" s="196">
        <v>-0.1221</v>
      </c>
      <c r="X16" s="197" t="s">
        <v>41</v>
      </c>
      <c r="Y16" s="196">
        <v>0.16</v>
      </c>
      <c r="Z16" s="197" t="s">
        <v>35</v>
      </c>
      <c r="AA16" s="196">
        <v>1</v>
      </c>
      <c r="AB16" s="197"/>
    </row>
    <row r="17" spans="1:29" s="181" customFormat="1" ht="31.5" customHeight="1" x14ac:dyDescent="0.25">
      <c r="A17" s="187">
        <v>14</v>
      </c>
      <c r="B17" s="188" t="s">
        <v>197</v>
      </c>
      <c r="C17" s="189">
        <v>-2.86E-2</v>
      </c>
      <c r="D17" s="190" t="s">
        <v>184</v>
      </c>
      <c r="E17" s="189">
        <v>2.9100000000000001E-2</v>
      </c>
      <c r="F17" s="190" t="s">
        <v>184</v>
      </c>
      <c r="G17" s="189">
        <v>-2.9100000000000001E-2</v>
      </c>
      <c r="H17" s="190" t="s">
        <v>184</v>
      </c>
      <c r="I17" s="189">
        <v>-0.108</v>
      </c>
      <c r="J17" s="190" t="s">
        <v>39</v>
      </c>
      <c r="K17" s="189">
        <v>-3.4299999999999997E-2</v>
      </c>
      <c r="L17" s="190" t="s">
        <v>184</v>
      </c>
      <c r="M17" s="189">
        <v>-4.8399999999999999E-2</v>
      </c>
      <c r="N17" s="190" t="s">
        <v>184</v>
      </c>
      <c r="O17" s="189">
        <v>-6.5699999999999995E-2</v>
      </c>
      <c r="P17" s="190" t="s">
        <v>184</v>
      </c>
      <c r="Q17" s="189">
        <v>-6.0299999999999999E-2</v>
      </c>
      <c r="R17" s="190" t="s">
        <v>184</v>
      </c>
      <c r="S17" s="189">
        <v>6.6400000000000001E-2</v>
      </c>
      <c r="T17" s="190" t="s">
        <v>184</v>
      </c>
      <c r="U17" s="189">
        <v>-5.62E-2</v>
      </c>
      <c r="V17" s="190" t="s">
        <v>184</v>
      </c>
      <c r="W17" s="189">
        <v>3.8999999999999998E-3</v>
      </c>
      <c r="X17" s="190" t="s">
        <v>184</v>
      </c>
      <c r="Y17" s="189">
        <v>4.3099999999999999E-2</v>
      </c>
      <c r="Z17" s="190" t="s">
        <v>184</v>
      </c>
      <c r="AA17" s="189">
        <v>3.3E-3</v>
      </c>
      <c r="AB17" s="189" t="s">
        <v>184</v>
      </c>
      <c r="AC17" s="189">
        <v>1</v>
      </c>
    </row>
    <row r="19" spans="1:29" x14ac:dyDescent="0.25">
      <c r="A19" s="313" t="s">
        <v>23</v>
      </c>
      <c r="B19" s="313"/>
      <c r="C19" s="313"/>
      <c r="D19" s="313"/>
      <c r="E19" s="313"/>
      <c r="F19" s="313"/>
      <c r="G19" s="313"/>
      <c r="H19" s="313"/>
      <c r="I19" s="313"/>
      <c r="J19" s="313"/>
      <c r="K19" s="313"/>
      <c r="L19" s="313"/>
      <c r="M19" s="313"/>
      <c r="N19" s="313"/>
      <c r="O19" s="313"/>
      <c r="P19" s="313"/>
    </row>
    <row r="20" spans="1:29" ht="18" x14ac:dyDescent="0.25">
      <c r="A20" s="313" t="s">
        <v>177</v>
      </c>
      <c r="B20" s="313"/>
      <c r="C20" s="313"/>
      <c r="D20" s="313"/>
      <c r="E20" s="313"/>
      <c r="F20" s="313"/>
      <c r="G20" s="313"/>
      <c r="H20" s="313"/>
      <c r="I20" s="313"/>
      <c r="J20" s="313"/>
      <c r="K20" s="313"/>
      <c r="L20" s="313"/>
      <c r="M20" s="313"/>
      <c r="N20" s="313"/>
      <c r="O20" s="313"/>
      <c r="P20" s="313"/>
    </row>
    <row r="21" spans="1:29" ht="18" x14ac:dyDescent="0.25">
      <c r="D21" s="180"/>
      <c r="F21" s="180"/>
      <c r="H21" s="180"/>
      <c r="J21" s="180"/>
      <c r="L21" s="180"/>
      <c r="N21" s="180"/>
      <c r="P21" s="180"/>
      <c r="R21" s="180"/>
      <c r="T21" s="180"/>
      <c r="V21" s="180"/>
      <c r="X21" s="180"/>
      <c r="Z21" s="180"/>
      <c r="AB21" s="180"/>
    </row>
    <row r="22" spans="1:29" ht="18" x14ac:dyDescent="0.25">
      <c r="D22" s="180"/>
      <c r="F22" s="180"/>
      <c r="H22" s="180"/>
      <c r="J22" s="180"/>
      <c r="L22" s="180"/>
      <c r="N22" s="180"/>
      <c r="P22" s="180"/>
      <c r="R22" s="180"/>
      <c r="T22" s="180"/>
      <c r="V22" s="180"/>
      <c r="X22" s="180"/>
      <c r="Z22" s="180"/>
      <c r="AB22" s="180"/>
    </row>
    <row r="23" spans="1:29" x14ac:dyDescent="0.25">
      <c r="E23" s="1"/>
      <c r="I23" s="1"/>
      <c r="M23" s="1"/>
      <c r="S23" s="1"/>
      <c r="W23" s="1"/>
      <c r="AA23" s="1"/>
      <c r="AC23" s="11"/>
    </row>
    <row r="24" spans="1:29" x14ac:dyDescent="0.25">
      <c r="E24" s="1"/>
      <c r="I24" s="1"/>
      <c r="M24" s="1"/>
      <c r="S24" s="1"/>
      <c r="W24" s="1"/>
      <c r="AA24" s="1"/>
      <c r="AB24" s="11"/>
    </row>
    <row r="25" spans="1:29" ht="18" x14ac:dyDescent="0.25">
      <c r="D25" s="180"/>
      <c r="F25" s="180"/>
      <c r="H25" s="180"/>
      <c r="J25" s="180"/>
      <c r="L25" s="180"/>
      <c r="N25" s="180"/>
      <c r="P25" s="180"/>
      <c r="R25" s="180"/>
      <c r="T25" s="180"/>
      <c r="V25" s="180"/>
      <c r="X25" s="180"/>
      <c r="Z25" s="180"/>
      <c r="AB25" s="180"/>
    </row>
    <row r="26" spans="1:29" ht="18" x14ac:dyDescent="0.25">
      <c r="J26" s="180"/>
      <c r="L26" s="180"/>
      <c r="N26" s="180"/>
      <c r="P26" s="180"/>
      <c r="R26" s="180"/>
      <c r="T26" s="180"/>
      <c r="V26" s="180"/>
      <c r="X26" s="180"/>
      <c r="Z26" s="180"/>
      <c r="AB26" s="180"/>
    </row>
    <row r="27" spans="1:29" ht="18" x14ac:dyDescent="0.25">
      <c r="J27" s="180"/>
      <c r="L27" s="180"/>
      <c r="N27" s="180"/>
      <c r="P27" s="180"/>
      <c r="R27" s="180"/>
      <c r="T27" s="180"/>
      <c r="V27" s="180"/>
      <c r="X27" s="180"/>
      <c r="Z27" s="180"/>
      <c r="AB27" s="180"/>
    </row>
    <row r="28" spans="1:29" ht="18" x14ac:dyDescent="0.25">
      <c r="D28" s="180"/>
      <c r="F28" s="180"/>
      <c r="H28" s="180"/>
      <c r="J28" s="180"/>
      <c r="L28" s="180"/>
      <c r="N28" s="180"/>
      <c r="P28" s="180"/>
      <c r="R28" s="180"/>
      <c r="T28" s="180"/>
      <c r="V28" s="180"/>
      <c r="X28" s="180"/>
      <c r="Z28" s="180"/>
      <c r="AB28" s="180"/>
    </row>
    <row r="29" spans="1:29" ht="18" x14ac:dyDescent="0.25">
      <c r="D29" s="180"/>
      <c r="F29" s="180"/>
      <c r="H29" s="180"/>
      <c r="J29" s="180"/>
      <c r="L29" s="180"/>
      <c r="N29" s="180"/>
      <c r="P29" s="180"/>
      <c r="R29" s="180"/>
      <c r="T29" s="180"/>
      <c r="V29" s="180"/>
      <c r="X29" s="180"/>
      <c r="Z29" s="180"/>
      <c r="AB29" s="180"/>
    </row>
    <row r="30" spans="1:29" ht="18" x14ac:dyDescent="0.25">
      <c r="D30" s="180"/>
      <c r="F30" s="180"/>
      <c r="H30" s="180"/>
      <c r="J30" s="180"/>
      <c r="L30" s="180"/>
      <c r="N30" s="180"/>
      <c r="P30" s="180"/>
      <c r="R30" s="180"/>
      <c r="T30" s="180"/>
      <c r="V30" s="180"/>
      <c r="X30" s="180"/>
      <c r="Z30" s="180"/>
      <c r="AB30" s="180"/>
    </row>
    <row r="31" spans="1:29" ht="18" x14ac:dyDescent="0.25">
      <c r="D31" s="180"/>
      <c r="F31" s="180"/>
      <c r="H31" s="180"/>
      <c r="J31" s="180"/>
      <c r="L31" s="180"/>
      <c r="N31" s="180"/>
      <c r="P31" s="180"/>
      <c r="R31" s="180"/>
      <c r="T31" s="180"/>
      <c r="V31" s="180"/>
      <c r="X31" s="180"/>
      <c r="Z31" s="180"/>
      <c r="AB31" s="180"/>
    </row>
    <row r="32" spans="1:29" ht="18" x14ac:dyDescent="0.25">
      <c r="D32" s="180"/>
      <c r="F32" s="180"/>
      <c r="H32" s="180"/>
      <c r="J32" s="180"/>
      <c r="L32" s="180"/>
      <c r="N32" s="180"/>
      <c r="P32" s="180"/>
      <c r="R32" s="180"/>
      <c r="T32" s="180"/>
      <c r="V32" s="180"/>
      <c r="X32" s="180"/>
      <c r="Z32" s="180"/>
      <c r="AB32" s="180"/>
    </row>
    <row r="33" spans="4:28" ht="18" x14ac:dyDescent="0.25">
      <c r="D33" s="180"/>
      <c r="F33" s="180"/>
      <c r="H33" s="180"/>
      <c r="J33" s="180"/>
      <c r="L33" s="180"/>
      <c r="N33" s="180"/>
      <c r="P33" s="180"/>
      <c r="R33" s="180"/>
      <c r="T33" s="180"/>
      <c r="V33" s="180"/>
      <c r="X33" s="180"/>
      <c r="Z33" s="180"/>
      <c r="AB33" s="180"/>
    </row>
    <row r="34" spans="4:28" ht="18" x14ac:dyDescent="0.25">
      <c r="D34" s="180"/>
      <c r="F34" s="180"/>
      <c r="H34" s="180"/>
      <c r="J34" s="180"/>
      <c r="L34" s="180"/>
      <c r="N34" s="180"/>
      <c r="P34" s="180"/>
      <c r="R34" s="180"/>
      <c r="T34" s="180"/>
      <c r="V34" s="180"/>
      <c r="X34" s="180"/>
      <c r="Z34" s="180"/>
      <c r="AB34" s="180"/>
    </row>
    <row r="35" spans="4:28" ht="18" x14ac:dyDescent="0.25">
      <c r="D35" s="180"/>
      <c r="F35" s="180"/>
      <c r="H35" s="180"/>
      <c r="J35" s="180"/>
      <c r="L35" s="180"/>
      <c r="N35" s="180"/>
      <c r="P35" s="180"/>
      <c r="R35" s="180"/>
      <c r="T35" s="180"/>
      <c r="V35" s="180"/>
      <c r="X35" s="180"/>
      <c r="Z35" s="180"/>
      <c r="AB35" s="180"/>
    </row>
    <row r="36" spans="4:28" ht="18" x14ac:dyDescent="0.25">
      <c r="D36" s="180"/>
      <c r="F36" s="180"/>
      <c r="H36" s="180"/>
      <c r="J36" s="180"/>
      <c r="L36" s="180"/>
      <c r="N36" s="180"/>
      <c r="P36" s="180"/>
      <c r="R36" s="180"/>
      <c r="T36" s="180"/>
      <c r="V36" s="180"/>
      <c r="X36" s="180"/>
      <c r="Z36" s="180"/>
      <c r="AB36" s="180"/>
    </row>
    <row r="37" spans="4:28" ht="18" x14ac:dyDescent="0.25">
      <c r="D37" s="180"/>
      <c r="F37" s="180"/>
      <c r="H37" s="180"/>
      <c r="J37" s="180"/>
      <c r="L37" s="180"/>
      <c r="N37" s="180"/>
      <c r="P37" s="180"/>
      <c r="R37" s="180"/>
      <c r="T37" s="180"/>
      <c r="V37" s="180"/>
      <c r="X37" s="180"/>
      <c r="Z37" s="180"/>
      <c r="AB37" s="180"/>
    </row>
    <row r="38" spans="4:28" ht="18" x14ac:dyDescent="0.25">
      <c r="D38" s="180"/>
      <c r="F38" s="180"/>
      <c r="H38" s="180"/>
      <c r="J38" s="180"/>
      <c r="L38" s="180"/>
      <c r="N38" s="180"/>
      <c r="P38" s="180"/>
      <c r="R38" s="180"/>
      <c r="T38" s="180"/>
      <c r="V38" s="180"/>
      <c r="X38" s="180"/>
      <c r="Z38" s="180"/>
      <c r="AB38" s="180"/>
    </row>
    <row r="39" spans="4:28" ht="18" x14ac:dyDescent="0.25">
      <c r="D39" s="180"/>
      <c r="F39" s="180"/>
      <c r="H39" s="180"/>
      <c r="J39" s="180"/>
      <c r="L39" s="180"/>
      <c r="N39" s="180"/>
      <c r="P39" s="180"/>
      <c r="R39" s="180"/>
      <c r="T39" s="180"/>
      <c r="V39" s="180"/>
      <c r="X39" s="180"/>
      <c r="Z39" s="180"/>
      <c r="AB39" s="180"/>
    </row>
    <row r="40" spans="4:28" ht="18" x14ac:dyDescent="0.25">
      <c r="D40" s="180"/>
      <c r="F40" s="180"/>
      <c r="H40" s="180"/>
      <c r="J40" s="180"/>
      <c r="L40" s="180"/>
      <c r="N40" s="180"/>
      <c r="P40" s="180"/>
      <c r="R40" s="180"/>
      <c r="T40" s="180"/>
      <c r="V40" s="180"/>
      <c r="X40" s="180"/>
      <c r="Z40" s="180"/>
      <c r="AB40" s="180"/>
    </row>
    <row r="41" spans="4:28" ht="18" x14ac:dyDescent="0.25">
      <c r="D41" s="180"/>
      <c r="F41" s="180"/>
      <c r="H41" s="180"/>
      <c r="J41" s="180"/>
      <c r="L41" s="180"/>
      <c r="N41" s="180"/>
      <c r="P41" s="180"/>
      <c r="R41" s="180"/>
      <c r="T41" s="180"/>
      <c r="V41" s="180"/>
      <c r="X41" s="180"/>
      <c r="Z41" s="180"/>
      <c r="AB41" s="180"/>
    </row>
    <row r="42" spans="4:28" ht="18" x14ac:dyDescent="0.25">
      <c r="D42" s="180"/>
      <c r="F42" s="180"/>
      <c r="H42" s="180"/>
      <c r="J42" s="180"/>
      <c r="L42" s="180"/>
      <c r="N42" s="180"/>
      <c r="P42" s="180"/>
      <c r="R42" s="180"/>
      <c r="T42" s="180"/>
      <c r="V42" s="180"/>
      <c r="X42" s="180"/>
      <c r="Z42" s="180"/>
      <c r="AB42" s="180"/>
    </row>
    <row r="43" spans="4:28" ht="18" x14ac:dyDescent="0.25">
      <c r="D43" s="180"/>
      <c r="F43" s="180"/>
      <c r="H43" s="180"/>
      <c r="J43" s="180"/>
      <c r="L43" s="180"/>
      <c r="N43" s="180"/>
      <c r="P43" s="180"/>
      <c r="R43" s="180"/>
      <c r="T43" s="180"/>
      <c r="V43" s="180"/>
      <c r="X43" s="180"/>
      <c r="Z43" s="180"/>
      <c r="AB43" s="180"/>
    </row>
  </sheetData>
  <mergeCells count="3">
    <mergeCell ref="A1:AC1"/>
    <mergeCell ref="A19:P19"/>
    <mergeCell ref="A20:P20"/>
  </mergeCells>
  <pageMargins left="0.7" right="0.7" top="0.75" bottom="0.75"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0008E-4AA3-499A-B0CE-E0E7B0D0F59F}">
  <dimension ref="A1:V29"/>
  <sheetViews>
    <sheetView showGridLines="0" workbookViewId="0">
      <selection sqref="A1:V1"/>
    </sheetView>
  </sheetViews>
  <sheetFormatPr defaultRowHeight="15" x14ac:dyDescent="0.25"/>
  <cols>
    <col min="1" max="1" width="26.85546875" customWidth="1"/>
    <col min="2" max="2" width="11.140625" style="9" customWidth="1"/>
    <col min="3" max="3" width="4" style="9" customWidth="1"/>
    <col min="4" max="4" width="4.28515625" style="9" customWidth="1"/>
    <col min="5" max="5" width="11.140625" style="9" customWidth="1"/>
    <col min="6" max="6" width="4" style="9" customWidth="1"/>
    <col min="7" max="7" width="4.28515625" style="9" customWidth="1"/>
    <col min="8" max="8" width="11.140625" style="9" customWidth="1"/>
    <col min="9" max="9" width="4" style="9" customWidth="1"/>
    <col min="10" max="10" width="4.5703125" style="9" customWidth="1"/>
    <col min="11" max="11" width="11.140625" style="9" customWidth="1"/>
    <col min="12" max="12" width="4" style="9" customWidth="1"/>
    <col min="13" max="13" width="4.5703125" style="9" customWidth="1"/>
    <col min="14" max="14" width="11.140625" style="9" customWidth="1"/>
    <col min="15" max="15" width="4" style="9" customWidth="1"/>
    <col min="16" max="16" width="4.5703125" style="9" customWidth="1"/>
    <col min="17" max="17" width="11.140625" style="9" customWidth="1"/>
    <col min="18" max="18" width="4" style="9" customWidth="1"/>
    <col min="19" max="19" width="4.5703125" style="9" customWidth="1"/>
    <col min="20" max="20" width="11.140625" style="9" customWidth="1"/>
    <col min="21" max="21" width="4" style="9" customWidth="1"/>
    <col min="22" max="22" width="4.85546875" style="9" customWidth="1"/>
  </cols>
  <sheetData>
    <row r="1" spans="1:22" ht="15.75" x14ac:dyDescent="0.25">
      <c r="A1" s="357" t="s">
        <v>297</v>
      </c>
      <c r="B1" s="357"/>
      <c r="C1" s="357"/>
      <c r="D1" s="357"/>
      <c r="E1" s="357"/>
      <c r="F1" s="357"/>
      <c r="G1" s="357"/>
      <c r="H1" s="357"/>
      <c r="I1" s="357"/>
      <c r="J1" s="357"/>
      <c r="K1" s="357"/>
      <c r="L1" s="357"/>
      <c r="M1" s="357"/>
      <c r="N1" s="357"/>
      <c r="O1" s="357"/>
      <c r="P1" s="357"/>
      <c r="Q1" s="357"/>
      <c r="R1" s="357"/>
      <c r="S1" s="357"/>
      <c r="T1" s="357"/>
      <c r="U1" s="357"/>
      <c r="V1" s="357"/>
    </row>
    <row r="2" spans="1:22" s="1" customFormat="1" ht="18" x14ac:dyDescent="0.25">
      <c r="B2" s="365" t="s">
        <v>17</v>
      </c>
      <c r="C2" s="365"/>
      <c r="D2" s="365"/>
      <c r="E2" s="365" t="s">
        <v>284</v>
      </c>
      <c r="F2" s="365"/>
      <c r="G2" s="365"/>
      <c r="H2" s="365" t="s">
        <v>288</v>
      </c>
      <c r="I2" s="365"/>
      <c r="J2" s="365"/>
      <c r="K2" s="365" t="s">
        <v>289</v>
      </c>
      <c r="L2" s="365"/>
      <c r="M2" s="365"/>
      <c r="N2" s="365" t="s">
        <v>290</v>
      </c>
      <c r="O2" s="365"/>
      <c r="P2" s="365"/>
      <c r="Q2" s="365" t="s">
        <v>291</v>
      </c>
      <c r="R2" s="365"/>
      <c r="S2" s="365"/>
      <c r="T2" s="365" t="s">
        <v>309</v>
      </c>
      <c r="U2" s="365"/>
      <c r="V2" s="365"/>
    </row>
    <row r="3" spans="1:22" s="169" customFormat="1" ht="62.25" customHeight="1" x14ac:dyDescent="0.25">
      <c r="B3" s="362" t="s">
        <v>237</v>
      </c>
      <c r="C3" s="362"/>
      <c r="D3" s="362"/>
      <c r="E3" s="362" t="s">
        <v>215</v>
      </c>
      <c r="F3" s="362"/>
      <c r="G3" s="362"/>
      <c r="H3" s="362" t="s">
        <v>285</v>
      </c>
      <c r="I3" s="362"/>
      <c r="J3" s="362"/>
      <c r="K3" s="362" t="s">
        <v>292</v>
      </c>
      <c r="L3" s="362"/>
      <c r="M3" s="362"/>
      <c r="N3" s="362" t="s">
        <v>247</v>
      </c>
      <c r="O3" s="362"/>
      <c r="P3" s="362"/>
      <c r="Q3" s="362" t="s">
        <v>248</v>
      </c>
      <c r="R3" s="362"/>
      <c r="S3" s="362"/>
      <c r="T3" s="362" t="s">
        <v>249</v>
      </c>
      <c r="U3" s="362"/>
      <c r="V3" s="362"/>
    </row>
    <row r="4" spans="1:22" ht="15.75" x14ac:dyDescent="0.25">
      <c r="A4" s="7"/>
      <c r="B4" s="366" t="s">
        <v>23</v>
      </c>
      <c r="C4" s="366"/>
      <c r="D4" s="366"/>
      <c r="E4" s="363" t="s">
        <v>282</v>
      </c>
      <c r="F4" s="363"/>
      <c r="G4" s="363"/>
      <c r="H4" s="363" t="s">
        <v>23</v>
      </c>
      <c r="I4" s="363"/>
      <c r="J4" s="363"/>
      <c r="K4" s="363" t="s">
        <v>23</v>
      </c>
      <c r="L4" s="363"/>
      <c r="M4" s="363"/>
      <c r="N4" s="363" t="s">
        <v>23</v>
      </c>
      <c r="O4" s="363"/>
      <c r="P4" s="363"/>
      <c r="Q4" s="363" t="s">
        <v>23</v>
      </c>
      <c r="R4" s="363"/>
      <c r="S4" s="363"/>
      <c r="T4" s="363" t="s">
        <v>22</v>
      </c>
      <c r="U4" s="363"/>
      <c r="V4" s="363"/>
    </row>
    <row r="5" spans="1:22" ht="15.75" thickBot="1" x14ac:dyDescent="0.3">
      <c r="A5" s="8" t="s">
        <v>29</v>
      </c>
      <c r="B5" s="367" t="s">
        <v>239</v>
      </c>
      <c r="C5" s="367"/>
      <c r="D5" s="235" t="s">
        <v>30</v>
      </c>
      <c r="E5" s="364" t="s">
        <v>283</v>
      </c>
      <c r="F5" s="364"/>
      <c r="G5" s="237" t="s">
        <v>30</v>
      </c>
      <c r="H5" s="364" t="s">
        <v>287</v>
      </c>
      <c r="I5" s="364"/>
      <c r="J5" s="237" t="s">
        <v>30</v>
      </c>
      <c r="K5" s="364" t="s">
        <v>287</v>
      </c>
      <c r="L5" s="364"/>
      <c r="M5" s="237" t="s">
        <v>30</v>
      </c>
      <c r="N5" s="364" t="s">
        <v>286</v>
      </c>
      <c r="O5" s="364"/>
      <c r="P5" s="237" t="s">
        <v>30</v>
      </c>
      <c r="Q5" s="364" t="s">
        <v>286</v>
      </c>
      <c r="R5" s="364"/>
      <c r="S5" s="237" t="s">
        <v>30</v>
      </c>
      <c r="T5" s="364" t="s">
        <v>226</v>
      </c>
      <c r="U5" s="364"/>
      <c r="V5" s="237" t="s">
        <v>30</v>
      </c>
    </row>
    <row r="6" spans="1:22" ht="7.5" customHeight="1" x14ac:dyDescent="0.25">
      <c r="A6" s="236"/>
      <c r="B6"/>
      <c r="C6"/>
      <c r="D6"/>
    </row>
    <row r="7" spans="1:22" s="122" customFormat="1" ht="18" x14ac:dyDescent="0.25">
      <c r="A7" s="123" t="s">
        <v>36</v>
      </c>
      <c r="B7" s="209">
        <v>230.95</v>
      </c>
      <c r="C7" s="210" t="s">
        <v>35</v>
      </c>
      <c r="D7" s="209">
        <v>0.58495597640584329</v>
      </c>
      <c r="E7" s="119">
        <v>193.67</v>
      </c>
      <c r="F7" s="124" t="s">
        <v>35</v>
      </c>
      <c r="G7" s="119">
        <v>0.57603316752116418</v>
      </c>
      <c r="H7" s="204">
        <v>229.24</v>
      </c>
      <c r="I7" s="124" t="s">
        <v>35</v>
      </c>
      <c r="J7" s="119">
        <v>0.58352604391821439</v>
      </c>
      <c r="K7" s="204">
        <v>228.87</v>
      </c>
      <c r="L7" s="124" t="s">
        <v>35</v>
      </c>
      <c r="M7" s="119">
        <v>0.58321522384527302</v>
      </c>
      <c r="N7" s="204">
        <v>27.4</v>
      </c>
      <c r="O7" s="124" t="s">
        <v>35</v>
      </c>
      <c r="P7" s="119">
        <v>0.24109071909224147</v>
      </c>
      <c r="Q7" s="204">
        <v>220.75</v>
      </c>
      <c r="R7" s="124" t="s">
        <v>35</v>
      </c>
      <c r="S7" s="119">
        <v>0.57626359352427592</v>
      </c>
      <c r="T7" s="204">
        <v>163.59</v>
      </c>
      <c r="U7" s="124" t="s">
        <v>35</v>
      </c>
      <c r="V7" s="119">
        <v>0.42086107987040228</v>
      </c>
    </row>
    <row r="8" spans="1:22" s="122" customFormat="1" ht="18" x14ac:dyDescent="0.25">
      <c r="A8" s="123" t="s">
        <v>37</v>
      </c>
      <c r="B8" s="209">
        <v>0.03</v>
      </c>
      <c r="C8" s="210"/>
      <c r="D8" s="209">
        <v>8.2196716783476866E-3</v>
      </c>
      <c r="E8" s="119">
        <v>0.45</v>
      </c>
      <c r="F8" s="124" t="s">
        <v>184</v>
      </c>
      <c r="G8" s="119">
        <v>3.3948730864564541E-2</v>
      </c>
      <c r="H8" s="204">
        <v>0.03</v>
      </c>
      <c r="I8" s="124" t="s">
        <v>184</v>
      </c>
      <c r="J8" s="119">
        <v>8.2196716783476866E-3</v>
      </c>
      <c r="K8" s="204">
        <v>0.02</v>
      </c>
      <c r="L8" s="124" t="s">
        <v>184</v>
      </c>
      <c r="M8" s="119">
        <v>6.7114093959731542E-3</v>
      </c>
      <c r="N8" s="204">
        <v>0.28000000000000003</v>
      </c>
      <c r="O8" s="124" t="s">
        <v>184</v>
      </c>
      <c r="P8" s="119">
        <v>2.510444554812799E-2</v>
      </c>
      <c r="Q8" s="204">
        <v>0.01</v>
      </c>
      <c r="R8" s="124" t="s">
        <v>184</v>
      </c>
      <c r="S8" s="119">
        <v>4.7457365360843995E-3</v>
      </c>
      <c r="T8" s="204">
        <v>0.11</v>
      </c>
      <c r="U8" s="124" t="s">
        <v>184</v>
      </c>
      <c r="V8" s="119">
        <v>1.202979203408846E-2</v>
      </c>
    </row>
    <row r="9" spans="1:22" s="122" customFormat="1" ht="18" x14ac:dyDescent="0.25">
      <c r="A9" s="123" t="s">
        <v>40</v>
      </c>
      <c r="B9" s="209">
        <v>6.45</v>
      </c>
      <c r="C9" s="210" t="s">
        <v>39</v>
      </c>
      <c r="D9" s="209">
        <v>0.11966208388213169</v>
      </c>
      <c r="E9" s="119">
        <v>7.81</v>
      </c>
      <c r="F9" s="124" t="s">
        <v>41</v>
      </c>
      <c r="G9" s="119">
        <v>0.14011598007041967</v>
      </c>
      <c r="H9" s="204">
        <v>6.41</v>
      </c>
      <c r="I9" s="124" t="s">
        <v>39</v>
      </c>
      <c r="J9" s="119">
        <v>0.11929575846073995</v>
      </c>
      <c r="K9" s="204">
        <v>6.45</v>
      </c>
      <c r="L9" s="124" t="s">
        <v>39</v>
      </c>
      <c r="M9" s="119">
        <v>0.11966208388213169</v>
      </c>
      <c r="N9" s="204">
        <v>1.22</v>
      </c>
      <c r="O9" s="124" t="s">
        <v>184</v>
      </c>
      <c r="P9" s="119">
        <v>5.234709465704173E-2</v>
      </c>
      <c r="Q9" s="204">
        <v>6.04</v>
      </c>
      <c r="R9" s="124" t="s">
        <v>39</v>
      </c>
      <c r="S9" s="119">
        <v>0.11584916590914743</v>
      </c>
      <c r="T9" s="204">
        <v>8.17</v>
      </c>
      <c r="U9" s="124" t="s">
        <v>41</v>
      </c>
      <c r="V9" s="119">
        <v>0.10312936819461098</v>
      </c>
    </row>
    <row r="10" spans="1:22" s="122" customFormat="1" ht="18" x14ac:dyDescent="0.25">
      <c r="A10" s="123" t="s">
        <v>42</v>
      </c>
      <c r="B10" s="209">
        <v>28.06</v>
      </c>
      <c r="C10" s="210" t="s">
        <v>35</v>
      </c>
      <c r="D10" s="209">
        <v>0.24380647326770544</v>
      </c>
      <c r="E10" s="119">
        <v>34.770000000000003</v>
      </c>
      <c r="F10" s="124" t="s">
        <v>35</v>
      </c>
      <c r="G10" s="119">
        <v>0.28610498646704008</v>
      </c>
      <c r="H10" s="204">
        <v>27.86</v>
      </c>
      <c r="I10" s="124" t="s">
        <v>35</v>
      </c>
      <c r="J10" s="119">
        <v>0.24298752326859394</v>
      </c>
      <c r="K10" s="204">
        <v>28.76</v>
      </c>
      <c r="L10" s="124" t="s">
        <v>35</v>
      </c>
      <c r="M10" s="119">
        <v>0.24664600125796254</v>
      </c>
      <c r="N10" s="204">
        <v>7.49</v>
      </c>
      <c r="O10" s="124" t="s">
        <v>41</v>
      </c>
      <c r="P10" s="119">
        <v>0.12880029005376484</v>
      </c>
      <c r="Q10" s="119">
        <v>30</v>
      </c>
      <c r="R10" s="124" t="s">
        <v>35</v>
      </c>
      <c r="S10" s="119">
        <v>0.2515773027133138</v>
      </c>
      <c r="T10" s="204">
        <v>16.86</v>
      </c>
      <c r="U10" s="124" t="s">
        <v>35</v>
      </c>
      <c r="V10" s="119">
        <v>0.14731853958217994</v>
      </c>
    </row>
    <row r="11" spans="1:22" s="122" customFormat="1" ht="18" x14ac:dyDescent="0.25">
      <c r="A11" s="123" t="s">
        <v>43</v>
      </c>
      <c r="B11" s="209">
        <v>1.4</v>
      </c>
      <c r="C11" s="210"/>
      <c r="D11" s="209">
        <v>5.606462369120372E-2</v>
      </c>
      <c r="E11" s="119">
        <v>1.39</v>
      </c>
      <c r="F11" s="125" t="s">
        <v>184</v>
      </c>
      <c r="G11" s="119">
        <v>5.9594000120859206E-2</v>
      </c>
      <c r="H11" s="205">
        <v>1.42</v>
      </c>
      <c r="I11" s="125" t="s">
        <v>184</v>
      </c>
      <c r="J11" s="119">
        <v>5.6462397530347125E-2</v>
      </c>
      <c r="K11" s="205">
        <v>1.37</v>
      </c>
      <c r="L11" s="125" t="s">
        <v>184</v>
      </c>
      <c r="M11" s="119">
        <v>5.5462546228728385E-2</v>
      </c>
      <c r="N11" s="205">
        <v>0.27</v>
      </c>
      <c r="O11" s="125" t="s">
        <v>184</v>
      </c>
      <c r="P11" s="119">
        <v>2.4652353586948249E-2</v>
      </c>
      <c r="Q11" s="205">
        <v>0.97</v>
      </c>
      <c r="R11" s="125" t="s">
        <v>184</v>
      </c>
      <c r="S11" s="119">
        <v>4.6689637415050625E-2</v>
      </c>
      <c r="T11" s="126">
        <v>0.17</v>
      </c>
      <c r="U11" s="125" t="s">
        <v>184</v>
      </c>
      <c r="V11" s="119">
        <v>1.4954403601940464E-2</v>
      </c>
    </row>
    <row r="12" spans="1:22" s="122" customFormat="1" ht="18" x14ac:dyDescent="0.25">
      <c r="A12" s="123" t="s">
        <v>44</v>
      </c>
      <c r="B12" s="209">
        <v>4.22</v>
      </c>
      <c r="C12" s="210" t="s">
        <v>39</v>
      </c>
      <c r="D12" s="209">
        <v>9.7031022926232752E-2</v>
      </c>
      <c r="E12" s="119">
        <v>3.21</v>
      </c>
      <c r="F12" s="125" t="s">
        <v>38</v>
      </c>
      <c r="G12" s="119">
        <v>9.0352513604949503E-2</v>
      </c>
      <c r="H12" s="205">
        <v>4.22</v>
      </c>
      <c r="I12" s="125" t="s">
        <v>39</v>
      </c>
      <c r="J12" s="119">
        <v>9.7031022926232752E-2</v>
      </c>
      <c r="K12" s="205">
        <v>4.34</v>
      </c>
      <c r="L12" s="125" t="s">
        <v>39</v>
      </c>
      <c r="M12" s="119">
        <v>9.8387770860850446E-2</v>
      </c>
      <c r="N12" s="126">
        <v>0</v>
      </c>
      <c r="O12" s="125" t="s">
        <v>184</v>
      </c>
      <c r="P12" s="119">
        <v>0</v>
      </c>
      <c r="Q12" s="205">
        <v>3.44</v>
      </c>
      <c r="R12" s="125" t="s">
        <v>38</v>
      </c>
      <c r="S12" s="119">
        <v>8.7682276747590104E-2</v>
      </c>
      <c r="T12" s="126">
        <v>3.66</v>
      </c>
      <c r="U12" s="125" t="s">
        <v>38</v>
      </c>
      <c r="V12" s="119">
        <v>6.9229392580815424E-2</v>
      </c>
    </row>
    <row r="13" spans="1:22" s="122" customFormat="1" ht="30" x14ac:dyDescent="0.25">
      <c r="A13" s="118" t="s">
        <v>45</v>
      </c>
      <c r="B13" s="209">
        <v>0.15</v>
      </c>
      <c r="C13" s="212"/>
      <c r="D13" s="209">
        <v>1.8377261547332376E-2</v>
      </c>
      <c r="E13" s="119">
        <v>0.12</v>
      </c>
      <c r="F13" s="121" t="s">
        <v>184</v>
      </c>
      <c r="G13" s="119">
        <v>1.7538462368684629E-2</v>
      </c>
      <c r="H13" s="206">
        <v>0.14000000000000001</v>
      </c>
      <c r="I13" s="121" t="s">
        <v>184</v>
      </c>
      <c r="J13" s="119">
        <v>1.775432124602885E-2</v>
      </c>
      <c r="K13" s="206">
        <v>0.18</v>
      </c>
      <c r="L13" s="121" t="s">
        <v>184</v>
      </c>
      <c r="M13" s="119">
        <v>2.0130601542564172E-2</v>
      </c>
      <c r="N13" s="206">
        <v>0.86</v>
      </c>
      <c r="O13" s="121" t="s">
        <v>184</v>
      </c>
      <c r="P13" s="119">
        <v>4.3968084618791196E-2</v>
      </c>
      <c r="Q13" s="206">
        <v>0.35</v>
      </c>
      <c r="R13" s="121" t="s">
        <v>184</v>
      </c>
      <c r="S13" s="119">
        <v>2.8065412509316604E-2</v>
      </c>
      <c r="T13" s="120">
        <v>0.16</v>
      </c>
      <c r="U13" s="121" t="s">
        <v>184</v>
      </c>
      <c r="V13" s="119">
        <v>1.4507997924892191E-2</v>
      </c>
    </row>
    <row r="14" spans="1:22" s="122" customFormat="1" ht="18" x14ac:dyDescent="0.25">
      <c r="A14" s="123" t="s">
        <v>234</v>
      </c>
      <c r="B14" s="215"/>
      <c r="C14" s="123"/>
      <c r="D14" s="216"/>
      <c r="E14" s="198"/>
      <c r="F14" s="199"/>
      <c r="G14" s="200"/>
      <c r="H14" s="204">
        <v>0.06</v>
      </c>
      <c r="I14" s="124" t="s">
        <v>184</v>
      </c>
      <c r="J14" s="207">
        <v>1.1623978496961555E-2</v>
      </c>
      <c r="K14" s="204">
        <v>1.45</v>
      </c>
      <c r="L14" s="124" t="s">
        <v>184</v>
      </c>
      <c r="M14" s="207">
        <v>5.7053792656423893E-2</v>
      </c>
      <c r="N14" s="119">
        <v>0.4</v>
      </c>
      <c r="O14" s="124" t="s">
        <v>184</v>
      </c>
      <c r="P14" s="207">
        <v>3.0001500112509377E-2</v>
      </c>
      <c r="Q14" s="204">
        <v>1.24</v>
      </c>
      <c r="R14" s="124" t="s">
        <v>184</v>
      </c>
      <c r="S14" s="207">
        <v>5.2773239652933908E-2</v>
      </c>
      <c r="T14" s="119">
        <v>1.4</v>
      </c>
      <c r="U14" s="124" t="s">
        <v>184</v>
      </c>
      <c r="V14" s="207">
        <v>4.2880276943775539E-2</v>
      </c>
    </row>
    <row r="15" spans="1:22" s="122" customFormat="1" ht="18" x14ac:dyDescent="0.25">
      <c r="A15" s="123" t="s">
        <v>227</v>
      </c>
      <c r="B15" s="211"/>
      <c r="C15" s="218"/>
      <c r="D15" s="218"/>
      <c r="E15" s="201"/>
      <c r="F15" s="202"/>
      <c r="G15" s="202"/>
      <c r="H15" s="204"/>
      <c r="I15" s="124"/>
      <c r="J15" s="119"/>
      <c r="K15" s="204"/>
      <c r="L15" s="124"/>
      <c r="M15" s="119"/>
      <c r="N15" s="204">
        <v>0.73</v>
      </c>
      <c r="O15" s="124" t="s">
        <v>184</v>
      </c>
      <c r="P15" s="119">
        <v>4.0514754983202207E-2</v>
      </c>
      <c r="Q15" s="204">
        <v>2.61</v>
      </c>
      <c r="R15" s="124" t="s">
        <v>184</v>
      </c>
      <c r="S15" s="119">
        <v>7.6446222851392576E-2</v>
      </c>
      <c r="T15" s="119">
        <v>0</v>
      </c>
      <c r="U15" s="124" t="s">
        <v>184</v>
      </c>
      <c r="V15" s="119">
        <v>0</v>
      </c>
    </row>
    <row r="16" spans="1:22" s="122" customFormat="1" ht="18" x14ac:dyDescent="0.25">
      <c r="A16" s="123" t="s">
        <v>228</v>
      </c>
      <c r="B16" s="218"/>
      <c r="C16" s="218"/>
      <c r="D16" s="218"/>
      <c r="E16" s="202"/>
      <c r="F16" s="202"/>
      <c r="G16" s="202"/>
      <c r="H16" s="204"/>
      <c r="I16" s="124"/>
      <c r="J16" s="119"/>
      <c r="K16" s="204"/>
      <c r="L16" s="124"/>
      <c r="M16" s="119"/>
      <c r="N16" s="204">
        <v>0.28000000000000003</v>
      </c>
      <c r="O16" s="124" t="s">
        <v>184</v>
      </c>
      <c r="P16" s="119">
        <v>2.510444554812799E-2</v>
      </c>
      <c r="Q16" s="204">
        <v>2.74</v>
      </c>
      <c r="R16" s="124" t="s">
        <v>38</v>
      </c>
      <c r="S16" s="119">
        <v>7.8315524610353293E-2</v>
      </c>
      <c r="T16" s="119">
        <v>0.65</v>
      </c>
      <c r="U16" s="124" t="s">
        <v>184</v>
      </c>
      <c r="V16" s="119">
        <v>2.9232384574210908E-2</v>
      </c>
    </row>
    <row r="17" spans="1:22" s="122" customFormat="1" ht="18" x14ac:dyDescent="0.25">
      <c r="A17" s="123" t="s">
        <v>229</v>
      </c>
      <c r="B17" s="211"/>
      <c r="C17" s="218"/>
      <c r="D17" s="218"/>
      <c r="E17" s="201"/>
      <c r="F17" s="202"/>
      <c r="G17" s="202"/>
      <c r="H17" s="205"/>
      <c r="I17" s="124"/>
      <c r="J17" s="119"/>
      <c r="K17" s="205"/>
      <c r="L17" s="124"/>
      <c r="M17" s="119"/>
      <c r="N17" s="205">
        <v>0.01</v>
      </c>
      <c r="O17" s="124" t="s">
        <v>184</v>
      </c>
      <c r="P17" s="119">
        <v>4.7457365360843995E-3</v>
      </c>
      <c r="Q17" s="205">
        <v>0.56999999999999995</v>
      </c>
      <c r="R17" s="124" t="s">
        <v>184</v>
      </c>
      <c r="S17" s="119">
        <v>3.5806951784152323E-2</v>
      </c>
      <c r="T17" s="126">
        <v>1.61</v>
      </c>
      <c r="U17" s="124" t="s">
        <v>184</v>
      </c>
      <c r="V17" s="119">
        <v>4.597763403692047E-2</v>
      </c>
    </row>
    <row r="18" spans="1:22" s="122" customFormat="1" ht="18" x14ac:dyDescent="0.25">
      <c r="A18" s="123" t="s">
        <v>230</v>
      </c>
      <c r="B18" s="218"/>
      <c r="C18" s="218"/>
      <c r="D18" s="218"/>
      <c r="E18" s="202"/>
      <c r="F18" s="202"/>
      <c r="G18" s="202"/>
      <c r="H18" s="205"/>
      <c r="I18" s="124"/>
      <c r="J18" s="119"/>
      <c r="K18" s="205"/>
      <c r="L18" s="124"/>
      <c r="M18" s="119"/>
      <c r="N18" s="205">
        <v>0.54</v>
      </c>
      <c r="O18" s="124" t="s">
        <v>184</v>
      </c>
      <c r="P18" s="119">
        <v>3.485310360859277E-2</v>
      </c>
      <c r="Q18" s="205">
        <v>2.1800000000000002</v>
      </c>
      <c r="R18" s="124" t="s">
        <v>184</v>
      </c>
      <c r="S18" s="119">
        <v>6.9899359657464355E-2</v>
      </c>
      <c r="T18" s="126">
        <v>0.62</v>
      </c>
      <c r="U18" s="124" t="s">
        <v>184</v>
      </c>
      <c r="V18" s="119">
        <v>2.8550385351065834E-2</v>
      </c>
    </row>
    <row r="19" spans="1:22" s="122" customFormat="1" ht="18" x14ac:dyDescent="0.25">
      <c r="A19" s="123" t="s">
        <v>231</v>
      </c>
      <c r="B19" s="218"/>
      <c r="C19" s="218"/>
      <c r="D19" s="218"/>
      <c r="E19" s="202"/>
      <c r="F19" s="202"/>
      <c r="G19" s="202"/>
      <c r="H19" s="205"/>
      <c r="I19" s="125"/>
      <c r="J19" s="119"/>
      <c r="K19" s="205"/>
      <c r="L19" s="125"/>
      <c r="M19" s="119"/>
      <c r="N19" s="205">
        <v>0.01</v>
      </c>
      <c r="O19" s="125" t="s">
        <v>184</v>
      </c>
      <c r="P19" s="119">
        <v>4.7457365360843995E-3</v>
      </c>
      <c r="Q19" s="126">
        <v>0.02</v>
      </c>
      <c r="R19" s="125" t="s">
        <v>184</v>
      </c>
      <c r="S19" s="119">
        <v>6.7114093959731542E-3</v>
      </c>
      <c r="T19" s="126">
        <v>1.1100000000000001</v>
      </c>
      <c r="U19" s="125" t="s">
        <v>184</v>
      </c>
      <c r="V19" s="119">
        <v>3.8188955073811849E-2</v>
      </c>
    </row>
    <row r="20" spans="1:22" s="122" customFormat="1" ht="18" x14ac:dyDescent="0.25">
      <c r="A20" s="123" t="s">
        <v>232</v>
      </c>
      <c r="B20" s="218"/>
      <c r="C20" s="218"/>
      <c r="D20" s="218"/>
      <c r="E20" s="202"/>
      <c r="F20" s="202"/>
      <c r="G20" s="202"/>
      <c r="H20" s="205"/>
      <c r="I20" s="125"/>
      <c r="J20" s="119"/>
      <c r="K20" s="205"/>
      <c r="L20" s="125"/>
      <c r="M20" s="119"/>
      <c r="N20" s="205">
        <v>0.76</v>
      </c>
      <c r="O20" s="125" t="s">
        <v>184</v>
      </c>
      <c r="P20" s="119">
        <v>4.1337474056833787E-2</v>
      </c>
      <c r="Q20" s="126">
        <v>7.0000000000000007E-2</v>
      </c>
      <c r="R20" s="125" t="s">
        <v>184</v>
      </c>
      <c r="S20" s="119">
        <v>1.2555190386399987E-2</v>
      </c>
      <c r="T20" s="126">
        <v>0.1</v>
      </c>
      <c r="U20" s="125" t="s">
        <v>184</v>
      </c>
      <c r="V20" s="119">
        <v>1.1470032110973345E-2</v>
      </c>
    </row>
    <row r="21" spans="1:22" s="122" customFormat="1" ht="45" x14ac:dyDescent="0.25">
      <c r="A21" s="127" t="s">
        <v>233</v>
      </c>
      <c r="B21" s="218"/>
      <c r="C21" s="218"/>
      <c r="D21" s="218"/>
      <c r="E21" s="203"/>
      <c r="F21" s="203"/>
      <c r="G21" s="203"/>
      <c r="H21" s="205"/>
      <c r="I21" s="125"/>
      <c r="J21" s="126"/>
      <c r="K21" s="205"/>
      <c r="L21" s="125"/>
      <c r="M21" s="126"/>
      <c r="N21" s="205">
        <v>1.41</v>
      </c>
      <c r="O21" s="125" t="s">
        <v>184</v>
      </c>
      <c r="P21" s="126">
        <v>5.6263866599421078E-2</v>
      </c>
      <c r="Q21" s="205">
        <v>5.13</v>
      </c>
      <c r="R21" s="125" t="s">
        <v>39</v>
      </c>
      <c r="S21" s="126">
        <v>0.10687414417531897</v>
      </c>
      <c r="T21" s="126">
        <v>0</v>
      </c>
      <c r="U21" s="125" t="s">
        <v>184</v>
      </c>
      <c r="V21" s="126">
        <v>0</v>
      </c>
    </row>
    <row r="22" spans="1:22" s="122" customFormat="1" ht="18" x14ac:dyDescent="0.25">
      <c r="A22" s="127"/>
      <c r="B22" s="218"/>
      <c r="C22" s="218"/>
      <c r="D22" s="218"/>
      <c r="E22" s="203"/>
      <c r="F22" s="203"/>
      <c r="G22" s="203"/>
      <c r="H22" s="205"/>
      <c r="I22" s="125"/>
      <c r="J22" s="126"/>
      <c r="K22" s="205"/>
      <c r="L22" s="125"/>
      <c r="M22" s="126"/>
      <c r="N22" s="205"/>
      <c r="O22" s="125"/>
      <c r="P22" s="126"/>
      <c r="Q22" s="205"/>
      <c r="R22" s="125"/>
      <c r="S22" s="126"/>
      <c r="T22" s="126"/>
      <c r="U22" s="125"/>
      <c r="V22" s="126"/>
    </row>
    <row r="23" spans="1:22" s="219" customFormat="1" ht="15.75" x14ac:dyDescent="0.25">
      <c r="A23" s="219" t="s">
        <v>250</v>
      </c>
      <c r="B23" s="368" t="s">
        <v>236</v>
      </c>
      <c r="C23" s="368"/>
      <c r="D23" s="368"/>
      <c r="E23" s="368" t="s">
        <v>235</v>
      </c>
      <c r="F23" s="368"/>
      <c r="G23" s="368"/>
      <c r="H23" s="368" t="s">
        <v>235</v>
      </c>
      <c r="I23" s="368"/>
      <c r="J23" s="368"/>
      <c r="K23" s="368" t="s">
        <v>235</v>
      </c>
      <c r="L23" s="368"/>
      <c r="M23" s="368"/>
      <c r="N23" s="368" t="s">
        <v>235</v>
      </c>
      <c r="O23" s="368"/>
      <c r="P23" s="368"/>
      <c r="Q23" s="368" t="s">
        <v>235</v>
      </c>
      <c r="R23" s="368"/>
      <c r="S23" s="368"/>
      <c r="T23" s="372" t="s">
        <v>235</v>
      </c>
      <c r="U23" s="372"/>
      <c r="V23" s="372"/>
    </row>
    <row r="24" spans="1:22" ht="6" customHeight="1" thickBot="1" x14ac:dyDescent="0.3">
      <c r="A24" s="13"/>
      <c r="B24" s="13"/>
      <c r="C24" s="13"/>
      <c r="D24" s="13"/>
      <c r="E24" s="14"/>
      <c r="F24" s="14"/>
      <c r="G24" s="14"/>
      <c r="H24" s="14"/>
      <c r="I24" s="14"/>
      <c r="J24" s="14"/>
      <c r="K24" s="14"/>
      <c r="L24" s="14"/>
      <c r="M24" s="14"/>
      <c r="N24" s="14"/>
      <c r="O24" s="14"/>
      <c r="P24" s="14"/>
      <c r="Q24" s="14"/>
      <c r="R24" s="14"/>
      <c r="S24" s="14"/>
      <c r="T24" s="14"/>
      <c r="U24" s="14"/>
      <c r="V24" s="14"/>
    </row>
    <row r="26" spans="1:22" ht="18.75" x14ac:dyDescent="0.25">
      <c r="A26" s="7" t="s">
        <v>52</v>
      </c>
    </row>
    <row r="27" spans="1:22" s="9" customFormat="1" ht="49.5" customHeight="1" x14ac:dyDescent="0.25">
      <c r="A27" s="371" t="s">
        <v>293</v>
      </c>
      <c r="B27" s="371"/>
      <c r="C27" s="371"/>
      <c r="D27" s="371"/>
      <c r="E27" s="371"/>
      <c r="F27" s="371"/>
      <c r="G27" s="371"/>
      <c r="H27" s="371"/>
      <c r="I27" s="371"/>
      <c r="J27" s="371"/>
      <c r="K27" s="371"/>
      <c r="L27" s="371"/>
      <c r="M27" s="371"/>
      <c r="N27" s="371"/>
      <c r="O27" s="371"/>
      <c r="P27" s="371"/>
      <c r="Q27" s="371"/>
      <c r="R27" s="371"/>
      <c r="S27" s="371"/>
      <c r="T27" s="371"/>
      <c r="U27" s="371"/>
      <c r="V27" s="371"/>
    </row>
    <row r="28" spans="1:22" s="9" customFormat="1" ht="49.5" customHeight="1" x14ac:dyDescent="0.25">
      <c r="A28" s="371" t="s">
        <v>310</v>
      </c>
      <c r="B28" s="371"/>
      <c r="C28" s="371"/>
      <c r="D28" s="371"/>
      <c r="E28" s="371"/>
      <c r="F28" s="371"/>
      <c r="G28" s="371"/>
      <c r="H28" s="371"/>
      <c r="I28" s="371"/>
      <c r="J28" s="371"/>
      <c r="K28" s="371"/>
      <c r="L28" s="371"/>
      <c r="M28" s="371"/>
      <c r="N28" s="371"/>
      <c r="O28" s="371"/>
      <c r="P28" s="371"/>
      <c r="Q28" s="371"/>
      <c r="R28" s="371"/>
      <c r="S28" s="371"/>
      <c r="T28" s="371"/>
      <c r="U28" s="371"/>
      <c r="V28" s="371"/>
    </row>
    <row r="29" spans="1:22" ht="15.75" x14ac:dyDescent="0.25">
      <c r="A29" s="7" t="s">
        <v>159</v>
      </c>
    </row>
  </sheetData>
  <mergeCells count="38">
    <mergeCell ref="A28:V28"/>
    <mergeCell ref="A27:V27"/>
    <mergeCell ref="Q5:R5"/>
    <mergeCell ref="T5:U5"/>
    <mergeCell ref="B23:D23"/>
    <mergeCell ref="E23:G23"/>
    <mergeCell ref="H23:J23"/>
    <mergeCell ref="K23:M23"/>
    <mergeCell ref="N23:P23"/>
    <mergeCell ref="Q23:S23"/>
    <mergeCell ref="T23:V23"/>
    <mergeCell ref="B5:C5"/>
    <mergeCell ref="E5:F5"/>
    <mergeCell ref="H5:I5"/>
    <mergeCell ref="K5:L5"/>
    <mergeCell ref="N5:O5"/>
    <mergeCell ref="Q3:S3"/>
    <mergeCell ref="T3:V3"/>
    <mergeCell ref="B4:D4"/>
    <mergeCell ref="E4:G4"/>
    <mergeCell ref="H4:J4"/>
    <mergeCell ref="K4:M4"/>
    <mergeCell ref="N4:P4"/>
    <mergeCell ref="Q4:S4"/>
    <mergeCell ref="T4:V4"/>
    <mergeCell ref="B3:D3"/>
    <mergeCell ref="E3:G3"/>
    <mergeCell ref="H3:J3"/>
    <mergeCell ref="K3:M3"/>
    <mergeCell ref="N3:P3"/>
    <mergeCell ref="A1:V1"/>
    <mergeCell ref="B2:D2"/>
    <mergeCell ref="E2:G2"/>
    <mergeCell ref="H2:J2"/>
    <mergeCell ref="K2:M2"/>
    <mergeCell ref="N2:P2"/>
    <mergeCell ref="Q2:S2"/>
    <mergeCell ref="T2:V2"/>
  </mergeCells>
  <pageMargins left="0.7" right="0.7" top="0.75" bottom="0.75" header="0.3" footer="0.3"/>
  <pageSetup orientation="portrait"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28C9A-79BC-482B-B251-A759E13A65BC}">
  <dimension ref="A1:AC43"/>
  <sheetViews>
    <sheetView showGridLines="0" workbookViewId="0">
      <selection sqref="A1:AC1"/>
    </sheetView>
  </sheetViews>
  <sheetFormatPr defaultColWidth="9.140625" defaultRowHeight="15" x14ac:dyDescent="0.25"/>
  <cols>
    <col min="1" max="1" width="4.7109375" style="1" customWidth="1"/>
    <col min="2" max="2" width="25.7109375" style="179" customWidth="1"/>
    <col min="3" max="3" width="9.140625" style="11"/>
    <col min="4" max="4" width="3.140625" style="1" customWidth="1"/>
    <col min="5" max="5" width="9.140625" style="11"/>
    <col min="6" max="6" width="3.140625" style="1" customWidth="1"/>
    <col min="7" max="7" width="9.140625" style="11"/>
    <col min="8" max="8" width="3.140625" style="1" customWidth="1"/>
    <col min="9" max="9" width="9.140625" style="11"/>
    <col min="10" max="10" width="3.140625" style="1" customWidth="1"/>
    <col min="11" max="11" width="9.140625" style="11"/>
    <col min="12" max="12" width="3.140625" style="1" customWidth="1"/>
    <col min="13" max="13" width="9.140625" style="11"/>
    <col min="14" max="14" width="3.140625" style="1" customWidth="1"/>
    <col min="15" max="15" width="9.140625" style="11"/>
    <col min="16" max="16" width="3.140625" style="1" customWidth="1"/>
    <col min="17" max="17" width="9.140625" style="11"/>
    <col min="18" max="18" width="3.140625" style="1" customWidth="1"/>
    <col min="19" max="19" width="9.140625" style="11"/>
    <col min="20" max="20" width="3.140625" style="1" customWidth="1"/>
    <col min="21" max="21" width="9.140625" style="11"/>
    <col min="22" max="22" width="3.140625" style="1" customWidth="1"/>
    <col min="23" max="23" width="9.140625" style="11"/>
    <col min="24" max="24" width="3.140625" style="1" customWidth="1"/>
    <col min="25" max="25" width="9.140625" style="11"/>
    <col min="26" max="26" width="3.140625" style="1" customWidth="1"/>
    <col min="27" max="27" width="9.140625" style="11"/>
    <col min="28" max="28" width="3.140625" style="1" customWidth="1"/>
    <col min="29" max="16384" width="9.140625" style="1"/>
  </cols>
  <sheetData>
    <row r="1" spans="1:29" x14ac:dyDescent="0.25">
      <c r="A1" s="346" t="s">
        <v>319</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row>
    <row r="3" spans="1:29" s="181" customFormat="1" ht="31.5" customHeight="1" x14ac:dyDescent="0.25">
      <c r="A3" s="184"/>
      <c r="B3" s="185"/>
      <c r="C3" s="186">
        <v>1</v>
      </c>
      <c r="D3" s="186"/>
      <c r="E3" s="186">
        <v>2</v>
      </c>
      <c r="F3" s="186"/>
      <c r="G3" s="186">
        <v>3</v>
      </c>
      <c r="H3" s="186"/>
      <c r="I3" s="186">
        <v>4</v>
      </c>
      <c r="J3" s="186"/>
      <c r="K3" s="186">
        <v>5</v>
      </c>
      <c r="L3" s="186"/>
      <c r="M3" s="186">
        <v>6</v>
      </c>
      <c r="N3" s="186"/>
      <c r="O3" s="186">
        <v>7</v>
      </c>
      <c r="P3" s="186"/>
      <c r="Q3" s="186">
        <v>8</v>
      </c>
      <c r="R3" s="186"/>
      <c r="S3" s="186">
        <v>9</v>
      </c>
      <c r="T3" s="186"/>
      <c r="U3" s="186">
        <v>10</v>
      </c>
      <c r="V3" s="186"/>
      <c r="W3" s="186">
        <v>11</v>
      </c>
      <c r="X3" s="186"/>
      <c r="Y3" s="186">
        <v>12</v>
      </c>
      <c r="Z3" s="186"/>
      <c r="AA3" s="186">
        <v>13</v>
      </c>
      <c r="AB3" s="184"/>
      <c r="AC3" s="184">
        <v>14</v>
      </c>
    </row>
    <row r="4" spans="1:29" s="181" customFormat="1" ht="31.5" customHeight="1" x14ac:dyDescent="0.25">
      <c r="A4" s="181">
        <v>1</v>
      </c>
      <c r="B4" s="182" t="s">
        <v>199</v>
      </c>
      <c r="C4" s="12">
        <v>1</v>
      </c>
      <c r="E4" s="12"/>
      <c r="G4" s="12"/>
      <c r="I4" s="12"/>
      <c r="K4" s="12"/>
      <c r="M4" s="12"/>
      <c r="O4" s="12"/>
      <c r="Q4" s="12"/>
      <c r="S4" s="12"/>
      <c r="U4" s="12"/>
      <c r="W4" s="12"/>
      <c r="Y4" s="12"/>
      <c r="AA4" s="12"/>
    </row>
    <row r="5" spans="1:29" s="181" customFormat="1" ht="31.5" customHeight="1" x14ac:dyDescent="0.25">
      <c r="A5" s="181">
        <v>2</v>
      </c>
      <c r="B5" s="182" t="s">
        <v>448</v>
      </c>
      <c r="C5" s="12">
        <v>0.1207</v>
      </c>
      <c r="D5" s="183" t="s">
        <v>41</v>
      </c>
      <c r="E5" s="12">
        <v>1</v>
      </c>
      <c r="F5" s="183"/>
      <c r="G5" s="12"/>
      <c r="H5" s="183"/>
      <c r="I5" s="12"/>
      <c r="J5" s="183"/>
      <c r="K5" s="12"/>
      <c r="L5" s="183"/>
      <c r="M5" s="12"/>
      <c r="N5" s="183"/>
      <c r="O5" s="12"/>
      <c r="P5" s="183"/>
      <c r="Q5" s="12"/>
      <c r="R5" s="183"/>
      <c r="S5" s="12"/>
      <c r="T5" s="183"/>
      <c r="U5" s="12"/>
      <c r="V5" s="183"/>
      <c r="W5" s="12"/>
      <c r="X5" s="183"/>
      <c r="Y5" s="12"/>
      <c r="Z5" s="183"/>
      <c r="AA5" s="12"/>
      <c r="AB5" s="183"/>
    </row>
    <row r="6" spans="1:29" s="181" customFormat="1" ht="31.5" customHeight="1" x14ac:dyDescent="0.25">
      <c r="A6" s="181">
        <v>3</v>
      </c>
      <c r="B6" s="182" t="s">
        <v>204</v>
      </c>
      <c r="C6" s="12">
        <v>0.46920000000000001</v>
      </c>
      <c r="D6" s="183" t="s">
        <v>35</v>
      </c>
      <c r="E6" s="12">
        <v>-3.3E-3</v>
      </c>
      <c r="F6" s="183" t="s">
        <v>184</v>
      </c>
      <c r="G6" s="12">
        <v>1</v>
      </c>
      <c r="H6" s="183"/>
      <c r="I6" s="12"/>
      <c r="J6" s="183"/>
      <c r="K6" s="12"/>
      <c r="L6" s="183"/>
      <c r="M6" s="12"/>
      <c r="N6" s="183"/>
      <c r="O6" s="12"/>
      <c r="P6" s="183"/>
      <c r="Q6" s="12"/>
      <c r="R6" s="183"/>
      <c r="S6" s="12"/>
      <c r="T6" s="183"/>
      <c r="U6" s="12"/>
      <c r="V6" s="183"/>
      <c r="W6" s="12"/>
      <c r="X6" s="183"/>
      <c r="Y6" s="12"/>
      <c r="Z6" s="183"/>
      <c r="AA6" s="12"/>
      <c r="AB6" s="183"/>
    </row>
    <row r="7" spans="1:29" s="181" customFormat="1" ht="31.5" customHeight="1" x14ac:dyDescent="0.25">
      <c r="A7" s="181">
        <v>4</v>
      </c>
      <c r="B7" s="182" t="s">
        <v>205</v>
      </c>
      <c r="C7" s="12">
        <v>0.14799999999999999</v>
      </c>
      <c r="D7" s="183" t="s">
        <v>41</v>
      </c>
      <c r="E7" s="12">
        <v>2.9399999999999999E-2</v>
      </c>
      <c r="F7" s="183" t="s">
        <v>184</v>
      </c>
      <c r="G7" s="12">
        <v>1.2800000000000001E-2</v>
      </c>
      <c r="H7" s="183" t="s">
        <v>184</v>
      </c>
      <c r="I7" s="12">
        <v>1</v>
      </c>
      <c r="J7" s="183"/>
      <c r="K7" s="12"/>
      <c r="L7" s="183"/>
      <c r="M7" s="12"/>
      <c r="N7" s="183"/>
      <c r="O7" s="12"/>
      <c r="P7" s="183"/>
      <c r="Q7" s="12"/>
      <c r="R7" s="183"/>
      <c r="S7" s="12"/>
      <c r="T7" s="183"/>
      <c r="U7" s="12"/>
      <c r="V7" s="183"/>
      <c r="W7" s="12"/>
      <c r="X7" s="183"/>
      <c r="Y7" s="12"/>
      <c r="Z7" s="183"/>
      <c r="AA7" s="12"/>
      <c r="AB7" s="183"/>
    </row>
    <row r="8" spans="1:29" s="181" customFormat="1" ht="31.5" customHeight="1" x14ac:dyDescent="0.25">
      <c r="A8" s="181">
        <v>5</v>
      </c>
      <c r="B8" s="182" t="s">
        <v>206</v>
      </c>
      <c r="C8" s="12">
        <v>0.3357</v>
      </c>
      <c r="D8" s="183" t="s">
        <v>35</v>
      </c>
      <c r="E8" s="12">
        <v>0.59550000000000003</v>
      </c>
      <c r="F8" s="183" t="s">
        <v>35</v>
      </c>
      <c r="G8" s="12">
        <v>0.54020000000000001</v>
      </c>
      <c r="H8" s="183" t="s">
        <v>35</v>
      </c>
      <c r="I8" s="12">
        <v>3.9399999999999998E-2</v>
      </c>
      <c r="J8" s="183" t="s">
        <v>184</v>
      </c>
      <c r="K8" s="12">
        <v>1</v>
      </c>
      <c r="L8" s="183"/>
      <c r="M8" s="12"/>
      <c r="N8" s="183"/>
      <c r="O8" s="12"/>
      <c r="P8" s="183"/>
      <c r="Q8" s="12"/>
      <c r="R8" s="183"/>
      <c r="S8" s="12"/>
      <c r="T8" s="183"/>
      <c r="U8" s="12"/>
      <c r="V8" s="183"/>
      <c r="W8" s="12"/>
      <c r="X8" s="183"/>
      <c r="Y8" s="12"/>
      <c r="Z8" s="183"/>
      <c r="AA8" s="12"/>
      <c r="AB8" s="183"/>
    </row>
    <row r="9" spans="1:29" s="181" customFormat="1" ht="31.5" customHeight="1" x14ac:dyDescent="0.25">
      <c r="A9" s="181">
        <v>6</v>
      </c>
      <c r="B9" s="182" t="s">
        <v>207</v>
      </c>
      <c r="C9" s="12">
        <v>0.1168</v>
      </c>
      <c r="D9" s="183" t="s">
        <v>41</v>
      </c>
      <c r="E9" s="12">
        <v>0.57489999999999997</v>
      </c>
      <c r="F9" s="183" t="s">
        <v>35</v>
      </c>
      <c r="G9" s="12">
        <v>2.0299999999999999E-2</v>
      </c>
      <c r="H9" s="183" t="s">
        <v>184</v>
      </c>
      <c r="I9" s="12">
        <v>0.57030000000000003</v>
      </c>
      <c r="J9" s="183" t="s">
        <v>35</v>
      </c>
      <c r="K9" s="12">
        <v>0.36880000000000002</v>
      </c>
      <c r="L9" s="183" t="s">
        <v>35</v>
      </c>
      <c r="M9" s="12">
        <v>1</v>
      </c>
      <c r="N9" s="183"/>
      <c r="O9" s="12"/>
      <c r="P9" s="183"/>
      <c r="Q9" s="12"/>
      <c r="R9" s="183"/>
      <c r="S9" s="12"/>
      <c r="T9" s="183"/>
      <c r="U9" s="12"/>
      <c r="V9" s="183"/>
      <c r="W9" s="12"/>
      <c r="X9" s="183"/>
      <c r="Y9" s="12"/>
      <c r="Z9" s="183"/>
      <c r="AA9" s="12"/>
      <c r="AB9" s="183"/>
    </row>
    <row r="10" spans="1:29" s="181" customFormat="1" ht="31.5" customHeight="1" x14ac:dyDescent="0.25">
      <c r="A10" s="181">
        <v>7</v>
      </c>
      <c r="B10" s="182" t="s">
        <v>208</v>
      </c>
      <c r="C10" s="12">
        <v>0.53790000000000004</v>
      </c>
      <c r="D10" s="183" t="s">
        <v>35</v>
      </c>
      <c r="E10" s="12">
        <v>3.04E-2</v>
      </c>
      <c r="F10" s="183" t="s">
        <v>184</v>
      </c>
      <c r="G10" s="12">
        <v>0.54949999999999999</v>
      </c>
      <c r="H10" s="183" t="s">
        <v>35</v>
      </c>
      <c r="I10" s="12">
        <v>0.6008</v>
      </c>
      <c r="J10" s="183" t="s">
        <v>35</v>
      </c>
      <c r="K10" s="12">
        <v>0.33500000000000002</v>
      </c>
      <c r="L10" s="183" t="s">
        <v>35</v>
      </c>
      <c r="M10" s="12">
        <v>0.3579</v>
      </c>
      <c r="N10" s="183" t="s">
        <v>35</v>
      </c>
      <c r="O10" s="12">
        <v>1</v>
      </c>
      <c r="P10" s="183"/>
      <c r="Q10" s="12"/>
      <c r="R10" s="183"/>
      <c r="S10" s="12"/>
      <c r="T10" s="183"/>
      <c r="U10" s="12"/>
      <c r="V10" s="183"/>
      <c r="W10" s="12"/>
      <c r="X10" s="183"/>
      <c r="Y10" s="12"/>
      <c r="Z10" s="183"/>
      <c r="AA10" s="12"/>
      <c r="AB10" s="183"/>
    </row>
    <row r="11" spans="1:29" s="181" customFormat="1" ht="31.5" customHeight="1" x14ac:dyDescent="0.25">
      <c r="A11" s="181">
        <v>8</v>
      </c>
      <c r="B11" s="182" t="s">
        <v>209</v>
      </c>
      <c r="C11" s="12">
        <v>0.35870000000000002</v>
      </c>
      <c r="D11" s="183" t="s">
        <v>35</v>
      </c>
      <c r="E11" s="12">
        <v>0.39100000000000001</v>
      </c>
      <c r="F11" s="183" t="s">
        <v>35</v>
      </c>
      <c r="G11" s="12">
        <v>0.35470000000000002</v>
      </c>
      <c r="H11" s="183" t="s">
        <v>35</v>
      </c>
      <c r="I11" s="12">
        <v>0.38779999999999998</v>
      </c>
      <c r="J11" s="183" t="s">
        <v>35</v>
      </c>
      <c r="K11" s="12">
        <v>0.65659999999999996</v>
      </c>
      <c r="L11" s="183" t="s">
        <v>35</v>
      </c>
      <c r="M11" s="12">
        <v>0.68</v>
      </c>
      <c r="N11" s="183" t="s">
        <v>35</v>
      </c>
      <c r="O11" s="12">
        <v>0.64549999999999996</v>
      </c>
      <c r="P11" s="183" t="s">
        <v>35</v>
      </c>
      <c r="Q11" s="12">
        <v>1</v>
      </c>
      <c r="R11" s="183"/>
      <c r="S11" s="12"/>
      <c r="T11" s="183"/>
      <c r="U11" s="12"/>
      <c r="V11" s="183"/>
      <c r="W11" s="12"/>
      <c r="X11" s="183"/>
      <c r="Y11" s="12"/>
      <c r="Z11" s="183"/>
      <c r="AA11" s="12"/>
      <c r="AB11" s="183"/>
    </row>
    <row r="12" spans="1:29" s="181" customFormat="1" ht="31.5" customHeight="1" x14ac:dyDescent="0.25">
      <c r="A12" s="181">
        <v>9</v>
      </c>
      <c r="B12" s="182" t="s">
        <v>183</v>
      </c>
      <c r="C12" s="12">
        <v>3.3999999999999998E-3</v>
      </c>
      <c r="D12" s="183" t="s">
        <v>184</v>
      </c>
      <c r="E12" s="12">
        <v>-8.9999999999999993E-3</v>
      </c>
      <c r="F12" s="183" t="s">
        <v>184</v>
      </c>
      <c r="G12" s="12">
        <v>4.4900000000000002E-2</v>
      </c>
      <c r="H12" s="183" t="s">
        <v>184</v>
      </c>
      <c r="I12" s="12">
        <v>-1.9199999999999998E-2</v>
      </c>
      <c r="J12" s="183" t="s">
        <v>184</v>
      </c>
      <c r="K12" s="12">
        <v>8.3999999999999995E-3</v>
      </c>
      <c r="L12" s="183" t="s">
        <v>184</v>
      </c>
      <c r="M12" s="12">
        <v>-4.1000000000000002E-2</v>
      </c>
      <c r="N12" s="183" t="s">
        <v>184</v>
      </c>
      <c r="O12" s="12">
        <v>3.7699999999999997E-2</v>
      </c>
      <c r="P12" s="183" t="s">
        <v>184</v>
      </c>
      <c r="Q12" s="12">
        <v>6.1999999999999998E-3</v>
      </c>
      <c r="R12" s="183" t="s">
        <v>184</v>
      </c>
      <c r="S12" s="12">
        <v>1</v>
      </c>
      <c r="T12" s="183"/>
      <c r="U12" s="12"/>
      <c r="V12" s="183"/>
      <c r="W12" s="12"/>
      <c r="X12" s="183"/>
      <c r="Y12" s="12"/>
      <c r="Z12" s="183"/>
      <c r="AA12" s="12"/>
      <c r="AB12" s="183"/>
    </row>
    <row r="13" spans="1:29" s="181" customFormat="1" ht="31.5" customHeight="1" x14ac:dyDescent="0.25">
      <c r="A13" s="181">
        <v>10</v>
      </c>
      <c r="B13" s="182" t="s">
        <v>210</v>
      </c>
      <c r="C13" s="12">
        <v>-5.45E-2</v>
      </c>
      <c r="D13" s="183" t="s">
        <v>184</v>
      </c>
      <c r="E13" s="12">
        <v>-5.7000000000000002E-2</v>
      </c>
      <c r="F13" s="183" t="s">
        <v>184</v>
      </c>
      <c r="G13" s="12">
        <v>2.7000000000000001E-3</v>
      </c>
      <c r="H13" s="183" t="s">
        <v>184</v>
      </c>
      <c r="I13" s="12">
        <v>-2.9999999999999997E-4</v>
      </c>
      <c r="J13" s="183" t="s">
        <v>184</v>
      </c>
      <c r="K13" s="12">
        <v>-5.6899999999999999E-2</v>
      </c>
      <c r="L13" s="183" t="s">
        <v>184</v>
      </c>
      <c r="M13" s="12">
        <v>-5.16E-2</v>
      </c>
      <c r="N13" s="183" t="s">
        <v>184</v>
      </c>
      <c r="O13" s="12">
        <v>2.76E-2</v>
      </c>
      <c r="P13" s="183" t="s">
        <v>184</v>
      </c>
      <c r="Q13" s="12">
        <v>-2.8199999999999999E-2</v>
      </c>
      <c r="R13" s="183" t="s">
        <v>184</v>
      </c>
      <c r="S13" s="12">
        <v>0.15359999999999999</v>
      </c>
      <c r="T13" s="183" t="s">
        <v>35</v>
      </c>
      <c r="U13" s="12">
        <v>1</v>
      </c>
      <c r="V13" s="183"/>
      <c r="W13" s="12"/>
      <c r="X13" s="183"/>
      <c r="Y13" s="12"/>
      <c r="Z13" s="183"/>
      <c r="AA13" s="12"/>
      <c r="AB13" s="183"/>
    </row>
    <row r="14" spans="1:29" s="181" customFormat="1" ht="31.5" customHeight="1" x14ac:dyDescent="0.25">
      <c r="A14" s="181">
        <v>11</v>
      </c>
      <c r="B14" s="182" t="s">
        <v>211</v>
      </c>
      <c r="C14" s="12">
        <v>-0.1079</v>
      </c>
      <c r="D14" s="183" t="s">
        <v>39</v>
      </c>
      <c r="E14" s="12">
        <v>1.6500000000000001E-2</v>
      </c>
      <c r="F14" s="183" t="s">
        <v>184</v>
      </c>
      <c r="G14" s="12">
        <v>-6.2399999999999997E-2</v>
      </c>
      <c r="H14" s="183" t="s">
        <v>184</v>
      </c>
      <c r="I14" s="12">
        <v>-1E-3</v>
      </c>
      <c r="J14" s="183" t="s">
        <v>184</v>
      </c>
      <c r="K14" s="12">
        <v>-2.7000000000000001E-3</v>
      </c>
      <c r="L14" s="183" t="s">
        <v>184</v>
      </c>
      <c r="M14" s="12">
        <v>1.1299999999999999E-2</v>
      </c>
      <c r="N14" s="183" t="s">
        <v>184</v>
      </c>
      <c r="O14" s="12">
        <v>-5.7700000000000001E-2</v>
      </c>
      <c r="P14" s="183" t="s">
        <v>184</v>
      </c>
      <c r="Q14" s="12">
        <v>1.9E-3</v>
      </c>
      <c r="R14" s="183" t="s">
        <v>184</v>
      </c>
      <c r="S14" s="12">
        <v>0.17730000000000001</v>
      </c>
      <c r="T14" s="183" t="s">
        <v>35</v>
      </c>
      <c r="U14" s="12">
        <v>-7.6E-3</v>
      </c>
      <c r="V14" s="183" t="s">
        <v>184</v>
      </c>
      <c r="W14" s="12">
        <v>1</v>
      </c>
      <c r="X14" s="183"/>
      <c r="Y14" s="12"/>
      <c r="Z14" s="183"/>
      <c r="AA14" s="12"/>
      <c r="AB14" s="183"/>
    </row>
    <row r="15" spans="1:29" s="181" customFormat="1" ht="31.5" customHeight="1" x14ac:dyDescent="0.25">
      <c r="A15" s="181">
        <v>12</v>
      </c>
      <c r="B15" s="182" t="s">
        <v>212</v>
      </c>
      <c r="C15" s="12">
        <v>8.3999999999999995E-3</v>
      </c>
      <c r="D15" s="183" t="s">
        <v>184</v>
      </c>
      <c r="E15" s="12">
        <v>-7.1199999999999999E-2</v>
      </c>
      <c r="F15" s="183" t="s">
        <v>184</v>
      </c>
      <c r="G15" s="12">
        <v>2.3999999999999998E-3</v>
      </c>
      <c r="H15" s="183" t="s">
        <v>184</v>
      </c>
      <c r="I15" s="12">
        <v>5.7000000000000002E-3</v>
      </c>
      <c r="J15" s="183" t="s">
        <v>184</v>
      </c>
      <c r="K15" s="12">
        <v>-6.8000000000000005E-2</v>
      </c>
      <c r="L15" s="183" t="s">
        <v>184</v>
      </c>
      <c r="M15" s="12">
        <v>-6.0100000000000001E-2</v>
      </c>
      <c r="N15" s="183" t="s">
        <v>184</v>
      </c>
      <c r="O15" s="12">
        <v>-1.06E-2</v>
      </c>
      <c r="P15" s="183" t="s">
        <v>184</v>
      </c>
      <c r="Q15" s="12">
        <v>-8.1100000000000005E-2</v>
      </c>
      <c r="R15" s="183" t="s">
        <v>38</v>
      </c>
      <c r="S15" s="12">
        <v>-0.30059999999999998</v>
      </c>
      <c r="T15" s="183" t="s">
        <v>35</v>
      </c>
      <c r="U15" s="12">
        <v>-2.58E-2</v>
      </c>
      <c r="V15" s="183" t="s">
        <v>184</v>
      </c>
      <c r="W15" s="12">
        <v>-7.8600000000000003E-2</v>
      </c>
      <c r="X15" s="183" t="s">
        <v>38</v>
      </c>
      <c r="Y15" s="12">
        <v>1</v>
      </c>
      <c r="Z15" s="183"/>
      <c r="AA15" s="12"/>
      <c r="AB15" s="183"/>
    </row>
    <row r="16" spans="1:29" s="194" customFormat="1" ht="31.5" customHeight="1" x14ac:dyDescent="0.25">
      <c r="A16" s="194" t="s">
        <v>320</v>
      </c>
      <c r="B16" s="195" t="s">
        <v>213</v>
      </c>
      <c r="C16" s="196" t="s">
        <v>317</v>
      </c>
      <c r="D16" s="197" t="s">
        <v>184</v>
      </c>
      <c r="E16" s="196" t="s">
        <v>317</v>
      </c>
      <c r="F16" s="197" t="s">
        <v>184</v>
      </c>
      <c r="G16" s="196" t="s">
        <v>317</v>
      </c>
      <c r="H16" s="197" t="s">
        <v>184</v>
      </c>
      <c r="I16" s="196" t="s">
        <v>317</v>
      </c>
      <c r="J16" s="197" t="s">
        <v>184</v>
      </c>
      <c r="K16" s="196" t="s">
        <v>317</v>
      </c>
      <c r="L16" s="197" t="s">
        <v>184</v>
      </c>
      <c r="M16" s="196" t="s">
        <v>317</v>
      </c>
      <c r="N16" s="197" t="s">
        <v>184</v>
      </c>
      <c r="O16" s="196" t="s">
        <v>318</v>
      </c>
      <c r="P16" s="197" t="s">
        <v>184</v>
      </c>
      <c r="Q16" s="196" t="s">
        <v>317</v>
      </c>
      <c r="R16" s="197" t="s">
        <v>184</v>
      </c>
      <c r="S16" s="196" t="s">
        <v>317</v>
      </c>
      <c r="T16" s="197" t="s">
        <v>184</v>
      </c>
      <c r="U16" s="196" t="s">
        <v>317</v>
      </c>
      <c r="V16" s="197" t="s">
        <v>184</v>
      </c>
      <c r="W16" s="196" t="s">
        <v>317</v>
      </c>
      <c r="X16" s="197" t="s">
        <v>184</v>
      </c>
      <c r="Y16" s="196" t="s">
        <v>317</v>
      </c>
      <c r="Z16" s="197" t="s">
        <v>184</v>
      </c>
      <c r="AA16" s="196" t="s">
        <v>318</v>
      </c>
      <c r="AB16" s="197"/>
    </row>
    <row r="17" spans="1:29" s="181" customFormat="1" ht="31.5" customHeight="1" x14ac:dyDescent="0.25">
      <c r="A17" s="187">
        <v>14</v>
      </c>
      <c r="B17" s="188" t="s">
        <v>197</v>
      </c>
      <c r="C17" s="189">
        <v>2.3999999999999998E-3</v>
      </c>
      <c r="D17" s="190" t="s">
        <v>184</v>
      </c>
      <c r="E17" s="189">
        <v>1.2699999999999999E-2</v>
      </c>
      <c r="F17" s="190" t="s">
        <v>184</v>
      </c>
      <c r="G17" s="189">
        <v>2.6599999999999999E-2</v>
      </c>
      <c r="H17" s="190" t="s">
        <v>184</v>
      </c>
      <c r="I17" s="189">
        <v>-6.2600000000000003E-2</v>
      </c>
      <c r="J17" s="190" t="s">
        <v>184</v>
      </c>
      <c r="K17" s="189">
        <v>2.41E-2</v>
      </c>
      <c r="L17" s="190" t="s">
        <v>184</v>
      </c>
      <c r="M17" s="189">
        <v>-1.6999999999999999E-3</v>
      </c>
      <c r="N17" s="190" t="s">
        <v>184</v>
      </c>
      <c r="O17" s="189">
        <v>-6.6100000000000006E-2</v>
      </c>
      <c r="P17" s="190" t="s">
        <v>184</v>
      </c>
      <c r="Q17" s="189">
        <v>-1.7399999999999999E-2</v>
      </c>
      <c r="R17" s="190" t="s">
        <v>184</v>
      </c>
      <c r="S17" s="189">
        <v>1.1599999999999999E-2</v>
      </c>
      <c r="T17" s="190" t="s">
        <v>184</v>
      </c>
      <c r="U17" s="189">
        <v>-9.0200000000000002E-2</v>
      </c>
      <c r="V17" s="190" t="s">
        <v>39</v>
      </c>
      <c r="W17" s="189">
        <v>1.6000000000000001E-3</v>
      </c>
      <c r="X17" s="190" t="s">
        <v>184</v>
      </c>
      <c r="Y17" s="189">
        <v>3.73E-2</v>
      </c>
      <c r="Z17" s="190" t="s">
        <v>184</v>
      </c>
      <c r="AA17" s="189" t="s">
        <v>317</v>
      </c>
      <c r="AB17" s="189" t="s">
        <v>184</v>
      </c>
      <c r="AC17" s="189">
        <v>1</v>
      </c>
    </row>
    <row r="19" spans="1:29" x14ac:dyDescent="0.25">
      <c r="A19" s="313" t="s">
        <v>24</v>
      </c>
      <c r="B19" s="313"/>
      <c r="C19" s="313"/>
      <c r="D19" s="313"/>
      <c r="E19" s="313"/>
      <c r="F19" s="313"/>
      <c r="G19" s="313"/>
      <c r="H19" s="313"/>
      <c r="I19" s="313"/>
      <c r="J19" s="313"/>
      <c r="K19" s="313"/>
      <c r="L19" s="313"/>
      <c r="M19" s="313"/>
      <c r="N19" s="313"/>
      <c r="O19" s="313"/>
      <c r="P19" s="313"/>
    </row>
    <row r="20" spans="1:29" ht="18" x14ac:dyDescent="0.25">
      <c r="A20" s="313" t="s">
        <v>177</v>
      </c>
      <c r="B20" s="313"/>
      <c r="C20" s="313"/>
      <c r="D20" s="313"/>
      <c r="E20" s="313"/>
      <c r="F20" s="313"/>
      <c r="G20" s="313"/>
      <c r="H20" s="313"/>
      <c r="I20" s="313"/>
      <c r="J20" s="313"/>
      <c r="K20" s="313"/>
      <c r="L20" s="313"/>
      <c r="M20" s="313"/>
      <c r="N20" s="313"/>
      <c r="O20" s="313"/>
      <c r="P20" s="313"/>
    </row>
    <row r="21" spans="1:29" ht="18" x14ac:dyDescent="0.25">
      <c r="A21" s="1" t="s">
        <v>321</v>
      </c>
      <c r="D21" s="180"/>
      <c r="F21" s="180"/>
      <c r="H21" s="180"/>
      <c r="J21" s="180"/>
      <c r="L21" s="180"/>
      <c r="N21" s="180"/>
      <c r="P21" s="180"/>
      <c r="R21" s="180"/>
      <c r="T21" s="180"/>
      <c r="V21" s="180"/>
      <c r="X21" s="180"/>
      <c r="Z21" s="180"/>
      <c r="AB21" s="180"/>
    </row>
    <row r="22" spans="1:29" ht="18" x14ac:dyDescent="0.25">
      <c r="D22" s="180"/>
      <c r="F22" s="180"/>
      <c r="H22" s="180"/>
      <c r="J22" s="180"/>
      <c r="L22" s="180"/>
      <c r="N22" s="180"/>
      <c r="P22" s="180"/>
      <c r="R22" s="180"/>
      <c r="T22" s="180"/>
      <c r="V22" s="180"/>
      <c r="X22" s="180"/>
      <c r="Z22" s="180"/>
      <c r="AB22" s="180"/>
    </row>
    <row r="23" spans="1:29" x14ac:dyDescent="0.25">
      <c r="E23" s="1"/>
      <c r="I23" s="1"/>
      <c r="M23" s="1"/>
      <c r="S23" s="1"/>
      <c r="W23" s="1"/>
      <c r="AA23" s="1"/>
      <c r="AC23" s="11"/>
    </row>
    <row r="24" spans="1:29" x14ac:dyDescent="0.25">
      <c r="E24" s="1"/>
      <c r="I24" s="1"/>
      <c r="M24" s="1"/>
      <c r="S24" s="1"/>
      <c r="W24" s="1"/>
      <c r="AA24" s="1"/>
      <c r="AB24" s="11"/>
    </row>
    <row r="25" spans="1:29" ht="18" x14ac:dyDescent="0.25">
      <c r="D25" s="180"/>
      <c r="F25" s="180"/>
      <c r="H25" s="180"/>
      <c r="J25" s="180"/>
      <c r="L25" s="180"/>
      <c r="N25" s="180"/>
      <c r="P25" s="180"/>
      <c r="R25" s="180"/>
      <c r="T25" s="180"/>
      <c r="V25" s="180"/>
      <c r="X25" s="180"/>
      <c r="Z25" s="180"/>
      <c r="AB25" s="180"/>
    </row>
    <row r="26" spans="1:29" ht="18" x14ac:dyDescent="0.25">
      <c r="J26" s="180"/>
      <c r="L26" s="180"/>
      <c r="N26" s="180"/>
      <c r="P26" s="180"/>
      <c r="R26" s="180"/>
      <c r="T26" s="180"/>
      <c r="V26" s="180"/>
      <c r="X26" s="180"/>
      <c r="Z26" s="180"/>
      <c r="AB26" s="180"/>
    </row>
    <row r="27" spans="1:29" ht="18" x14ac:dyDescent="0.25">
      <c r="J27" s="180"/>
      <c r="L27" s="180"/>
      <c r="N27" s="180"/>
      <c r="P27" s="180"/>
      <c r="R27" s="180"/>
      <c r="T27" s="180"/>
      <c r="V27" s="180"/>
      <c r="X27" s="180"/>
      <c r="Z27" s="180"/>
      <c r="AB27" s="180"/>
    </row>
    <row r="28" spans="1:29" ht="18" x14ac:dyDescent="0.25">
      <c r="D28" s="180"/>
      <c r="F28" s="180"/>
      <c r="H28" s="180"/>
      <c r="J28" s="180"/>
      <c r="L28" s="180"/>
      <c r="N28" s="180"/>
      <c r="P28" s="180"/>
      <c r="R28" s="180"/>
      <c r="T28" s="180"/>
      <c r="V28" s="180"/>
      <c r="X28" s="180"/>
      <c r="Z28" s="180"/>
      <c r="AB28" s="180"/>
    </row>
    <row r="29" spans="1:29" ht="18" x14ac:dyDescent="0.25">
      <c r="D29" s="180"/>
      <c r="F29" s="180"/>
      <c r="H29" s="180"/>
      <c r="J29" s="180"/>
      <c r="L29" s="180"/>
      <c r="N29" s="180"/>
      <c r="P29" s="180"/>
      <c r="R29" s="180"/>
      <c r="T29" s="180"/>
      <c r="V29" s="180"/>
      <c r="X29" s="180"/>
      <c r="Z29" s="180"/>
      <c r="AB29" s="180"/>
    </row>
    <row r="30" spans="1:29" ht="18" x14ac:dyDescent="0.25">
      <c r="D30" s="180"/>
      <c r="F30" s="180"/>
      <c r="H30" s="180"/>
      <c r="J30" s="180"/>
      <c r="L30" s="180"/>
      <c r="N30" s="180"/>
      <c r="P30" s="180"/>
      <c r="R30" s="180"/>
      <c r="T30" s="180"/>
      <c r="V30" s="180"/>
      <c r="X30" s="180"/>
      <c r="Z30" s="180"/>
      <c r="AB30" s="180"/>
    </row>
    <row r="31" spans="1:29" ht="18" x14ac:dyDescent="0.25">
      <c r="D31" s="180"/>
      <c r="F31" s="180"/>
      <c r="H31" s="180"/>
      <c r="J31" s="180"/>
      <c r="L31" s="180"/>
      <c r="N31" s="180"/>
      <c r="P31" s="180"/>
      <c r="R31" s="180"/>
      <c r="T31" s="180"/>
      <c r="V31" s="180"/>
      <c r="X31" s="180"/>
      <c r="Z31" s="180"/>
      <c r="AB31" s="180"/>
    </row>
    <row r="32" spans="1:29" ht="18" x14ac:dyDescent="0.25">
      <c r="D32" s="180"/>
      <c r="F32" s="180"/>
      <c r="H32" s="180"/>
      <c r="J32" s="180"/>
      <c r="L32" s="180"/>
      <c r="N32" s="180"/>
      <c r="P32" s="180"/>
      <c r="R32" s="180"/>
      <c r="T32" s="180"/>
      <c r="V32" s="180"/>
      <c r="X32" s="180"/>
      <c r="Z32" s="180"/>
      <c r="AB32" s="180"/>
    </row>
    <row r="33" spans="4:28" ht="18" x14ac:dyDescent="0.25">
      <c r="D33" s="180"/>
      <c r="F33" s="180"/>
      <c r="H33" s="180"/>
      <c r="J33" s="180"/>
      <c r="L33" s="180"/>
      <c r="N33" s="180"/>
      <c r="P33" s="180"/>
      <c r="R33" s="180"/>
      <c r="T33" s="180"/>
      <c r="V33" s="180"/>
      <c r="X33" s="180"/>
      <c r="Z33" s="180"/>
      <c r="AB33" s="180"/>
    </row>
    <row r="34" spans="4:28" ht="18" x14ac:dyDescent="0.25">
      <c r="D34" s="180"/>
      <c r="F34" s="180"/>
      <c r="H34" s="180"/>
      <c r="J34" s="180"/>
      <c r="L34" s="180"/>
      <c r="N34" s="180"/>
      <c r="P34" s="180"/>
      <c r="R34" s="180"/>
      <c r="T34" s="180"/>
      <c r="V34" s="180"/>
      <c r="X34" s="180"/>
      <c r="Z34" s="180"/>
      <c r="AB34" s="180"/>
    </row>
    <row r="35" spans="4:28" ht="18" x14ac:dyDescent="0.25">
      <c r="D35" s="180"/>
      <c r="F35" s="180"/>
      <c r="H35" s="180"/>
      <c r="J35" s="180"/>
      <c r="L35" s="180"/>
      <c r="N35" s="180"/>
      <c r="P35" s="180"/>
      <c r="R35" s="180"/>
      <c r="T35" s="180"/>
      <c r="V35" s="180"/>
      <c r="X35" s="180"/>
      <c r="Z35" s="180"/>
      <c r="AB35" s="180"/>
    </row>
    <row r="36" spans="4:28" ht="18" x14ac:dyDescent="0.25">
      <c r="D36" s="180"/>
      <c r="F36" s="180"/>
      <c r="H36" s="180"/>
      <c r="J36" s="180"/>
      <c r="L36" s="180"/>
      <c r="N36" s="180"/>
      <c r="P36" s="180"/>
      <c r="R36" s="180"/>
      <c r="T36" s="180"/>
      <c r="V36" s="180"/>
      <c r="X36" s="180"/>
      <c r="Z36" s="180"/>
      <c r="AB36" s="180"/>
    </row>
    <row r="37" spans="4:28" ht="18" x14ac:dyDescent="0.25">
      <c r="D37" s="180"/>
      <c r="F37" s="180"/>
      <c r="H37" s="180"/>
      <c r="J37" s="180"/>
      <c r="L37" s="180"/>
      <c r="N37" s="180"/>
      <c r="P37" s="180"/>
      <c r="R37" s="180"/>
      <c r="T37" s="180"/>
      <c r="V37" s="180"/>
      <c r="X37" s="180"/>
      <c r="Z37" s="180"/>
      <c r="AB37" s="180"/>
    </row>
    <row r="38" spans="4:28" ht="18" x14ac:dyDescent="0.25">
      <c r="D38" s="180"/>
      <c r="F38" s="180"/>
      <c r="H38" s="180"/>
      <c r="J38" s="180"/>
      <c r="L38" s="180"/>
      <c r="N38" s="180"/>
      <c r="P38" s="180"/>
      <c r="R38" s="180"/>
      <c r="T38" s="180"/>
      <c r="V38" s="180"/>
      <c r="X38" s="180"/>
      <c r="Z38" s="180"/>
      <c r="AB38" s="180"/>
    </row>
    <row r="39" spans="4:28" ht="18" x14ac:dyDescent="0.25">
      <c r="D39" s="180"/>
      <c r="F39" s="180"/>
      <c r="H39" s="180"/>
      <c r="J39" s="180"/>
      <c r="L39" s="180"/>
      <c r="N39" s="180"/>
      <c r="P39" s="180"/>
      <c r="R39" s="180"/>
      <c r="T39" s="180"/>
      <c r="V39" s="180"/>
      <c r="X39" s="180"/>
      <c r="Z39" s="180"/>
      <c r="AB39" s="180"/>
    </row>
    <row r="40" spans="4:28" ht="18" x14ac:dyDescent="0.25">
      <c r="D40" s="180"/>
      <c r="F40" s="180"/>
      <c r="H40" s="180"/>
      <c r="J40" s="180"/>
      <c r="L40" s="180"/>
      <c r="N40" s="180"/>
      <c r="P40" s="180"/>
      <c r="R40" s="180"/>
      <c r="T40" s="180"/>
      <c r="V40" s="180"/>
      <c r="X40" s="180"/>
      <c r="Z40" s="180"/>
      <c r="AB40" s="180"/>
    </row>
    <row r="41" spans="4:28" ht="18" x14ac:dyDescent="0.25">
      <c r="D41" s="180"/>
      <c r="F41" s="180"/>
      <c r="H41" s="180"/>
      <c r="J41" s="180"/>
      <c r="L41" s="180"/>
      <c r="N41" s="180"/>
      <c r="P41" s="180"/>
      <c r="R41" s="180"/>
      <c r="T41" s="180"/>
      <c r="V41" s="180"/>
      <c r="X41" s="180"/>
      <c r="Z41" s="180"/>
      <c r="AB41" s="180"/>
    </row>
    <row r="42" spans="4:28" ht="18" x14ac:dyDescent="0.25">
      <c r="D42" s="180"/>
      <c r="F42" s="180"/>
      <c r="H42" s="180"/>
      <c r="J42" s="180"/>
      <c r="L42" s="180"/>
      <c r="N42" s="180"/>
      <c r="P42" s="180"/>
      <c r="R42" s="180"/>
      <c r="T42" s="180"/>
      <c r="V42" s="180"/>
      <c r="X42" s="180"/>
      <c r="Z42" s="180"/>
      <c r="AB42" s="180"/>
    </row>
    <row r="43" spans="4:28" ht="18" x14ac:dyDescent="0.25">
      <c r="D43" s="180"/>
      <c r="F43" s="180"/>
      <c r="H43" s="180"/>
      <c r="J43" s="180"/>
      <c r="L43" s="180"/>
      <c r="N43" s="180"/>
      <c r="P43" s="180"/>
      <c r="R43" s="180"/>
      <c r="T43" s="180"/>
      <c r="V43" s="180"/>
      <c r="X43" s="180"/>
      <c r="Z43" s="180"/>
      <c r="AB43" s="180"/>
    </row>
  </sheetData>
  <mergeCells count="3">
    <mergeCell ref="A1:AC1"/>
    <mergeCell ref="A19:P19"/>
    <mergeCell ref="A20:P20"/>
  </mergeCells>
  <pageMargins left="0.7" right="0.7" top="0.75" bottom="0.75"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6FCBF-5229-4F8C-A9AC-DD7A445B7CBC}">
  <dimension ref="A1:V29"/>
  <sheetViews>
    <sheetView showGridLines="0" workbookViewId="0">
      <selection sqref="A1:S1"/>
    </sheetView>
  </sheetViews>
  <sheetFormatPr defaultRowHeight="15" x14ac:dyDescent="0.25"/>
  <cols>
    <col min="1" max="1" width="26.85546875" customWidth="1"/>
    <col min="2" max="2" width="11.140625" style="9" customWidth="1"/>
    <col min="3" max="3" width="4" style="9" customWidth="1"/>
    <col min="4" max="4" width="4.28515625" style="9" customWidth="1"/>
    <col min="5" max="5" width="11.140625" style="9" customWidth="1"/>
    <col min="6" max="6" width="4" style="9" customWidth="1"/>
    <col min="7" max="7" width="4.28515625" style="9" customWidth="1"/>
    <col min="8" max="8" width="11.140625" style="9" customWidth="1"/>
    <col min="9" max="9" width="4" style="9" customWidth="1"/>
    <col min="10" max="10" width="4.5703125" style="9" customWidth="1"/>
    <col min="11" max="11" width="11.140625" style="9" customWidth="1"/>
    <col min="12" max="12" width="4" style="9" customWidth="1"/>
    <col min="13" max="13" width="4.5703125" style="9" customWidth="1"/>
    <col min="14" max="14" width="11.140625" style="9" customWidth="1"/>
    <col min="15" max="15" width="4" style="9" customWidth="1"/>
    <col min="16" max="16" width="4.5703125" style="9" customWidth="1"/>
    <col min="17" max="17" width="11.140625" style="9" customWidth="1"/>
    <col min="18" max="18" width="4" style="9" customWidth="1"/>
    <col min="19" max="19" width="4.85546875" style="9" customWidth="1"/>
    <col min="22" max="22" width="28.28515625" customWidth="1"/>
  </cols>
  <sheetData>
    <row r="1" spans="1:22" ht="15.75" x14ac:dyDescent="0.25">
      <c r="A1" s="357" t="s">
        <v>298</v>
      </c>
      <c r="B1" s="357"/>
      <c r="C1" s="357"/>
      <c r="D1" s="357"/>
      <c r="E1" s="357"/>
      <c r="F1" s="357"/>
      <c r="G1" s="357"/>
      <c r="H1" s="357"/>
      <c r="I1" s="357"/>
      <c r="J1" s="357"/>
      <c r="K1" s="357"/>
      <c r="L1" s="357"/>
      <c r="M1" s="357"/>
      <c r="N1" s="357"/>
      <c r="O1" s="357"/>
      <c r="P1" s="357"/>
      <c r="Q1" s="357"/>
      <c r="R1" s="357"/>
      <c r="S1" s="357"/>
    </row>
    <row r="2" spans="1:22" s="1" customFormat="1" ht="18" x14ac:dyDescent="0.25">
      <c r="B2" s="346" t="s">
        <v>18</v>
      </c>
      <c r="C2" s="346"/>
      <c r="D2" s="346"/>
      <c r="E2" s="365" t="s">
        <v>302</v>
      </c>
      <c r="F2" s="365"/>
      <c r="G2" s="365"/>
      <c r="H2" s="365" t="s">
        <v>305</v>
      </c>
      <c r="I2" s="365"/>
      <c r="J2" s="365"/>
      <c r="K2" s="365" t="s">
        <v>306</v>
      </c>
      <c r="L2" s="365"/>
      <c r="M2" s="365"/>
      <c r="N2" s="365" t="s">
        <v>313</v>
      </c>
      <c r="O2" s="365"/>
      <c r="P2" s="365"/>
      <c r="Q2" s="365" t="s">
        <v>308</v>
      </c>
      <c r="R2" s="365"/>
      <c r="S2" s="365"/>
    </row>
    <row r="3" spans="1:22" s="169" customFormat="1" ht="73.5" customHeight="1" x14ac:dyDescent="0.25">
      <c r="B3" s="362" t="s">
        <v>237</v>
      </c>
      <c r="C3" s="362"/>
      <c r="D3" s="362"/>
      <c r="E3" s="362" t="s">
        <v>215</v>
      </c>
      <c r="F3" s="362"/>
      <c r="G3" s="362"/>
      <c r="H3" s="362" t="s">
        <v>304</v>
      </c>
      <c r="I3" s="362"/>
      <c r="J3" s="362"/>
      <c r="K3" s="362" t="s">
        <v>292</v>
      </c>
      <c r="L3" s="362"/>
      <c r="M3" s="362"/>
      <c r="N3" s="362" t="s">
        <v>248</v>
      </c>
      <c r="O3" s="362"/>
      <c r="P3" s="362"/>
      <c r="Q3" s="362" t="s">
        <v>249</v>
      </c>
      <c r="R3" s="362"/>
      <c r="S3" s="362"/>
      <c r="V3" s="245"/>
    </row>
    <row r="4" spans="1:22" ht="15.75" x14ac:dyDescent="0.25">
      <c r="A4" s="7"/>
      <c r="B4" s="366" t="s">
        <v>24</v>
      </c>
      <c r="C4" s="366"/>
      <c r="D4" s="366"/>
      <c r="E4" s="363" t="s">
        <v>300</v>
      </c>
      <c r="F4" s="363"/>
      <c r="G4" s="363"/>
      <c r="H4" s="363" t="s">
        <v>24</v>
      </c>
      <c r="I4" s="363"/>
      <c r="J4" s="363"/>
      <c r="K4" s="363" t="s">
        <v>24</v>
      </c>
      <c r="L4" s="363"/>
      <c r="M4" s="363"/>
      <c r="N4" s="363" t="s">
        <v>24</v>
      </c>
      <c r="O4" s="363"/>
      <c r="P4" s="363"/>
      <c r="Q4" s="363" t="s">
        <v>24</v>
      </c>
      <c r="R4" s="363"/>
      <c r="S4" s="363"/>
    </row>
    <row r="5" spans="1:22" ht="15.75" thickBot="1" x14ac:dyDescent="0.3">
      <c r="A5" s="8" t="s">
        <v>29</v>
      </c>
      <c r="B5" s="367" t="s">
        <v>240</v>
      </c>
      <c r="C5" s="367"/>
      <c r="D5" s="239" t="s">
        <v>30</v>
      </c>
      <c r="E5" s="364" t="s">
        <v>301</v>
      </c>
      <c r="F5" s="364"/>
      <c r="G5" s="242" t="s">
        <v>30</v>
      </c>
      <c r="H5" s="364" t="s">
        <v>303</v>
      </c>
      <c r="I5" s="364"/>
      <c r="J5" s="242" t="s">
        <v>30</v>
      </c>
      <c r="K5" s="364" t="s">
        <v>303</v>
      </c>
      <c r="L5" s="364"/>
      <c r="M5" s="242" t="s">
        <v>30</v>
      </c>
      <c r="N5" s="364" t="s">
        <v>307</v>
      </c>
      <c r="O5" s="364"/>
      <c r="P5" s="242" t="s">
        <v>30</v>
      </c>
      <c r="Q5" s="364" t="s">
        <v>307</v>
      </c>
      <c r="R5" s="364"/>
      <c r="S5" s="242" t="s">
        <v>30</v>
      </c>
    </row>
    <row r="6" spans="1:22" ht="7.5" customHeight="1" x14ac:dyDescent="0.25">
      <c r="A6" s="238"/>
      <c r="B6"/>
      <c r="C6"/>
      <c r="D6"/>
    </row>
    <row r="7" spans="1:22" s="122" customFormat="1" ht="18" x14ac:dyDescent="0.25">
      <c r="A7" s="123" t="s">
        <v>36</v>
      </c>
      <c r="B7" s="209">
        <v>186.93</v>
      </c>
      <c r="C7" s="210" t="s">
        <v>35</v>
      </c>
      <c r="D7" s="209">
        <v>0.5247192574579167</v>
      </c>
      <c r="E7" s="119">
        <v>176.6</v>
      </c>
      <c r="F7" s="124" t="s">
        <v>35</v>
      </c>
      <c r="G7" s="119">
        <v>0.53088463290695342</v>
      </c>
      <c r="H7" s="204">
        <v>186.69</v>
      </c>
      <c r="I7" s="124" t="s">
        <v>35</v>
      </c>
      <c r="J7" s="119">
        <v>0.52447501341257108</v>
      </c>
      <c r="K7" s="204">
        <v>188.01</v>
      </c>
      <c r="L7" s="124" t="s">
        <v>35</v>
      </c>
      <c r="M7" s="119">
        <v>0.52581482312429351</v>
      </c>
      <c r="N7" s="204">
        <v>61.63</v>
      </c>
      <c r="O7" s="124" t="s">
        <v>35</v>
      </c>
      <c r="P7" s="119">
        <v>0.33364627159094451</v>
      </c>
      <c r="Q7" s="204">
        <v>58.53</v>
      </c>
      <c r="R7" s="124" t="s">
        <v>35</v>
      </c>
      <c r="S7" s="119">
        <v>0.32606093312859702</v>
      </c>
    </row>
    <row r="8" spans="1:22" s="122" customFormat="1" ht="18" x14ac:dyDescent="0.25">
      <c r="A8" s="123" t="s">
        <v>37</v>
      </c>
      <c r="B8" s="209">
        <v>12.81</v>
      </c>
      <c r="C8" s="210" t="s">
        <v>35</v>
      </c>
      <c r="D8" s="209">
        <v>0.15929809790439708</v>
      </c>
      <c r="E8" s="119">
        <v>9.91</v>
      </c>
      <c r="F8" s="124" t="s">
        <v>41</v>
      </c>
      <c r="G8" s="119">
        <v>0.14679132847026691</v>
      </c>
      <c r="H8" s="204">
        <v>12.77</v>
      </c>
      <c r="I8" s="124" t="s">
        <v>35</v>
      </c>
      <c r="J8" s="119">
        <v>0.15905549619769063</v>
      </c>
      <c r="K8" s="204">
        <v>12.86</v>
      </c>
      <c r="L8" s="124" t="s">
        <v>35</v>
      </c>
      <c r="M8" s="119">
        <v>0.15960077754312527</v>
      </c>
      <c r="N8" s="204">
        <v>0.55000000000000004</v>
      </c>
      <c r="O8" s="124" t="s">
        <v>184</v>
      </c>
      <c r="P8" s="119">
        <v>3.3416132403095974E-2</v>
      </c>
      <c r="Q8" s="204">
        <v>2.78</v>
      </c>
      <c r="R8" s="124" t="s">
        <v>38</v>
      </c>
      <c r="S8" s="119">
        <v>7.4957713397952236E-2</v>
      </c>
    </row>
    <row r="9" spans="1:22" s="122" customFormat="1" ht="18" x14ac:dyDescent="0.25">
      <c r="A9" s="123" t="s">
        <v>40</v>
      </c>
      <c r="B9" s="209">
        <v>8.42</v>
      </c>
      <c r="C9" s="210" t="s">
        <v>41</v>
      </c>
      <c r="D9" s="209">
        <v>0.12971455690218905</v>
      </c>
      <c r="E9" s="119">
        <v>6.14</v>
      </c>
      <c r="F9" s="124" t="s">
        <v>39</v>
      </c>
      <c r="G9" s="119">
        <v>0.11602059983130179</v>
      </c>
      <c r="H9" s="119">
        <v>8.6</v>
      </c>
      <c r="I9" s="124" t="s">
        <v>41</v>
      </c>
      <c r="J9" s="119">
        <v>0.13107015197333838</v>
      </c>
      <c r="K9" s="119">
        <v>7.8</v>
      </c>
      <c r="L9" s="124" t="s">
        <v>41</v>
      </c>
      <c r="M9" s="119">
        <v>0.12492494745645803</v>
      </c>
      <c r="N9" s="204">
        <v>0.36</v>
      </c>
      <c r="O9" s="124" t="s">
        <v>184</v>
      </c>
      <c r="P9" s="119">
        <v>2.7040198093611478E-2</v>
      </c>
      <c r="Q9" s="204">
        <v>4.95</v>
      </c>
      <c r="R9" s="124" t="s">
        <v>39</v>
      </c>
      <c r="S9" s="119">
        <v>9.9803610355053848E-2</v>
      </c>
    </row>
    <row r="10" spans="1:22" s="122" customFormat="1" ht="18" x14ac:dyDescent="0.25">
      <c r="A10" s="123" t="s">
        <v>42</v>
      </c>
      <c r="B10" s="209">
        <v>82.68</v>
      </c>
      <c r="C10" s="210" t="s">
        <v>35</v>
      </c>
      <c r="D10" s="209">
        <v>0.37930379894475558</v>
      </c>
      <c r="E10" s="119">
        <v>83.69</v>
      </c>
      <c r="F10" s="124" t="s">
        <v>35</v>
      </c>
      <c r="G10" s="119">
        <v>0.3959973241289268</v>
      </c>
      <c r="H10" s="204">
        <v>82.77</v>
      </c>
      <c r="I10" s="124" t="s">
        <v>35</v>
      </c>
      <c r="J10" s="119">
        <v>0.37948047151106445</v>
      </c>
      <c r="K10" s="204">
        <v>84.52</v>
      </c>
      <c r="L10" s="124" t="s">
        <v>35</v>
      </c>
      <c r="M10" s="119">
        <v>0.38288870510110179</v>
      </c>
      <c r="N10" s="204">
        <v>16.77</v>
      </c>
      <c r="O10" s="124" t="s">
        <v>35</v>
      </c>
      <c r="P10" s="119">
        <v>0.18155398416348445</v>
      </c>
      <c r="Q10" s="204">
        <v>33.68</v>
      </c>
      <c r="R10" s="124" t="s">
        <v>35</v>
      </c>
      <c r="S10" s="119">
        <v>0.25311933120598046</v>
      </c>
    </row>
    <row r="11" spans="1:22" s="122" customFormat="1" ht="18" x14ac:dyDescent="0.25">
      <c r="A11" s="123" t="s">
        <v>43</v>
      </c>
      <c r="B11" s="209">
        <v>0.01</v>
      </c>
      <c r="C11" s="210"/>
      <c r="D11" s="209">
        <v>4.5083023574890952E-3</v>
      </c>
      <c r="E11" s="119">
        <v>0.02</v>
      </c>
      <c r="F11" s="125" t="s">
        <v>184</v>
      </c>
      <c r="G11" s="119">
        <v>6.6665185234566068E-3</v>
      </c>
      <c r="H11" s="126">
        <v>0.01</v>
      </c>
      <c r="I11" s="125" t="s">
        <v>184</v>
      </c>
      <c r="J11" s="119">
        <v>4.5083023574890952E-3</v>
      </c>
      <c r="K11" s="126">
        <v>0</v>
      </c>
      <c r="L11" s="125" t="s">
        <v>184</v>
      </c>
      <c r="M11" s="119">
        <v>0</v>
      </c>
      <c r="N11" s="205">
        <v>1.33</v>
      </c>
      <c r="O11" s="125" t="s">
        <v>184</v>
      </c>
      <c r="P11" s="119">
        <v>5.1922674834026156E-2</v>
      </c>
      <c r="Q11" s="126">
        <v>0.77</v>
      </c>
      <c r="R11" s="125" t="s">
        <v>184</v>
      </c>
      <c r="S11" s="119">
        <v>3.9529673986954991E-2</v>
      </c>
    </row>
    <row r="12" spans="1:22" s="122" customFormat="1" ht="18" x14ac:dyDescent="0.25">
      <c r="A12" s="123" t="s">
        <v>44</v>
      </c>
      <c r="B12" s="209">
        <v>3.33</v>
      </c>
      <c r="C12" s="210" t="s">
        <v>38</v>
      </c>
      <c r="D12" s="209">
        <v>8.1992626904465821E-2</v>
      </c>
      <c r="E12" s="119">
        <v>4.09</v>
      </c>
      <c r="F12" s="125" t="s">
        <v>39</v>
      </c>
      <c r="G12" s="119">
        <v>9.4905347789727673E-2</v>
      </c>
      <c r="H12" s="205">
        <v>3.24</v>
      </c>
      <c r="I12" s="125" t="s">
        <v>38</v>
      </c>
      <c r="J12" s="119">
        <v>8.088437753783223E-2</v>
      </c>
      <c r="K12" s="205">
        <v>3.56</v>
      </c>
      <c r="L12" s="125" t="s">
        <v>38</v>
      </c>
      <c r="M12" s="119">
        <v>8.4757253811185332E-2</v>
      </c>
      <c r="N12" s="205">
        <v>0.36</v>
      </c>
      <c r="O12" s="125" t="s">
        <v>184</v>
      </c>
      <c r="P12" s="119">
        <v>2.7040198093611478E-2</v>
      </c>
      <c r="Q12" s="126">
        <v>1.35</v>
      </c>
      <c r="R12" s="125" t="s">
        <v>184</v>
      </c>
      <c r="S12" s="119">
        <v>5.2310553817961694E-2</v>
      </c>
    </row>
    <row r="13" spans="1:22" s="122" customFormat="1" ht="30" x14ac:dyDescent="0.25">
      <c r="A13" s="118" t="s">
        <v>45</v>
      </c>
      <c r="B13" s="213">
        <v>0.09</v>
      </c>
      <c r="C13" s="212"/>
      <c r="D13" s="209">
        <v>1.3523807642947519E-2</v>
      </c>
      <c r="E13" s="119">
        <v>0.01</v>
      </c>
      <c r="F13" s="121" t="s">
        <v>184</v>
      </c>
      <c r="G13" s="119">
        <v>4.7139928305031838E-3</v>
      </c>
      <c r="H13" s="206">
        <v>0.08</v>
      </c>
      <c r="I13" s="121" t="s">
        <v>184</v>
      </c>
      <c r="J13" s="119">
        <v>1.2750497677575157E-2</v>
      </c>
      <c r="K13" s="206">
        <v>0.08</v>
      </c>
      <c r="L13" s="121" t="s">
        <v>184</v>
      </c>
      <c r="M13" s="119">
        <v>1.2750497677575157E-2</v>
      </c>
      <c r="N13" s="206">
        <v>0.65</v>
      </c>
      <c r="O13" s="121" t="s">
        <v>184</v>
      </c>
      <c r="P13" s="119">
        <v>3.6323478744317801E-2</v>
      </c>
      <c r="Q13" s="120">
        <v>0.53</v>
      </c>
      <c r="R13" s="121" t="s">
        <v>184</v>
      </c>
      <c r="S13" s="119">
        <v>3.2803606267717916E-2</v>
      </c>
    </row>
    <row r="14" spans="1:22" s="122" customFormat="1" ht="18" x14ac:dyDescent="0.25">
      <c r="A14" s="123" t="s">
        <v>234</v>
      </c>
      <c r="B14" s="215"/>
      <c r="C14" s="123"/>
      <c r="D14" s="216"/>
      <c r="E14" s="198"/>
      <c r="F14" s="199"/>
      <c r="G14" s="200"/>
      <c r="H14" s="119">
        <v>0.31</v>
      </c>
      <c r="I14" s="124" t="s">
        <v>184</v>
      </c>
      <c r="J14" s="207">
        <v>2.5093516061996564E-2</v>
      </c>
      <c r="K14" s="119">
        <v>3.4</v>
      </c>
      <c r="L14" s="124" t="s">
        <v>38</v>
      </c>
      <c r="M14" s="207">
        <v>8.2844075806574477E-2</v>
      </c>
      <c r="N14" s="204">
        <v>0.69</v>
      </c>
      <c r="O14" s="124" t="s">
        <v>184</v>
      </c>
      <c r="P14" s="207">
        <v>3.7422920031399888E-2</v>
      </c>
      <c r="Q14" s="119">
        <v>3.5</v>
      </c>
      <c r="R14" s="124" t="s">
        <v>38</v>
      </c>
      <c r="S14" s="207">
        <v>8.4045060231664401E-2</v>
      </c>
    </row>
    <row r="15" spans="1:22" s="122" customFormat="1" ht="18" x14ac:dyDescent="0.25">
      <c r="A15" s="123" t="s">
        <v>227</v>
      </c>
      <c r="B15" s="211"/>
      <c r="C15" s="218"/>
      <c r="D15" s="218"/>
      <c r="E15" s="201"/>
      <c r="F15" s="202"/>
      <c r="G15" s="202"/>
      <c r="H15" s="204"/>
      <c r="I15" s="124"/>
      <c r="J15" s="119"/>
      <c r="K15" s="204"/>
      <c r="L15" s="124"/>
      <c r="M15" s="119"/>
      <c r="N15" s="204">
        <v>1.1100000000000001</v>
      </c>
      <c r="O15" s="124" t="s">
        <v>184</v>
      </c>
      <c r="P15" s="119">
        <v>4.7444905336656872E-2</v>
      </c>
      <c r="Q15" s="119">
        <v>0.16</v>
      </c>
      <c r="R15" s="124" t="s">
        <v>184</v>
      </c>
      <c r="S15" s="119">
        <v>1.8030461149365472E-2</v>
      </c>
    </row>
    <row r="16" spans="1:22" s="122" customFormat="1" ht="18" x14ac:dyDescent="0.25">
      <c r="A16" s="123" t="s">
        <v>228</v>
      </c>
      <c r="B16" s="218"/>
      <c r="C16" s="218"/>
      <c r="D16" s="218"/>
      <c r="E16" s="202"/>
      <c r="F16" s="202"/>
      <c r="G16" s="202"/>
      <c r="H16" s="204"/>
      <c r="I16" s="124"/>
      <c r="J16" s="119"/>
      <c r="K16" s="204"/>
      <c r="L16" s="124"/>
      <c r="M16" s="119"/>
      <c r="N16" s="119">
        <v>1.5</v>
      </c>
      <c r="O16" s="124" t="s">
        <v>184</v>
      </c>
      <c r="P16" s="119">
        <v>5.5131784641997125E-2</v>
      </c>
      <c r="Q16" s="119">
        <v>0.21</v>
      </c>
      <c r="R16" s="124" t="s">
        <v>184</v>
      </c>
      <c r="S16" s="119">
        <v>2.0655439060847082E-2</v>
      </c>
    </row>
    <row r="17" spans="1:19" s="122" customFormat="1" ht="18" x14ac:dyDescent="0.25">
      <c r="A17" s="123" t="s">
        <v>229</v>
      </c>
      <c r="B17" s="211"/>
      <c r="C17" s="218"/>
      <c r="D17" s="218"/>
      <c r="E17" s="201"/>
      <c r="F17" s="202"/>
      <c r="G17" s="202"/>
      <c r="H17" s="205"/>
      <c r="I17" s="124"/>
      <c r="J17" s="119"/>
      <c r="K17" s="205"/>
      <c r="L17" s="124"/>
      <c r="M17" s="119"/>
      <c r="N17" s="126">
        <v>1.2</v>
      </c>
      <c r="O17" s="124" t="s">
        <v>184</v>
      </c>
      <c r="P17" s="119">
        <v>4.932636236669901E-2</v>
      </c>
      <c r="Q17" s="126">
        <v>0.48</v>
      </c>
      <c r="R17" s="124" t="s">
        <v>184</v>
      </c>
      <c r="S17" s="119">
        <v>3.1219527052723132E-2</v>
      </c>
    </row>
    <row r="18" spans="1:19" s="122" customFormat="1" ht="18" x14ac:dyDescent="0.25">
      <c r="A18" s="123" t="s">
        <v>230</v>
      </c>
      <c r="B18" s="218"/>
      <c r="C18" s="218"/>
      <c r="D18" s="218"/>
      <c r="E18" s="202"/>
      <c r="F18" s="202"/>
      <c r="G18" s="202"/>
      <c r="H18" s="205"/>
      <c r="I18" s="124"/>
      <c r="J18" s="119"/>
      <c r="K18" s="205"/>
      <c r="L18" s="124"/>
      <c r="M18" s="119"/>
      <c r="N18" s="126">
        <v>0.4</v>
      </c>
      <c r="O18" s="124" t="s">
        <v>184</v>
      </c>
      <c r="P18" s="119">
        <v>2.8501713717057408E-2</v>
      </c>
      <c r="Q18" s="126">
        <v>0.33</v>
      </c>
      <c r="R18" s="124" t="s">
        <v>184</v>
      </c>
      <c r="S18" s="119">
        <v>2.5889807412205333E-2</v>
      </c>
    </row>
    <row r="19" spans="1:19" s="122" customFormat="1" ht="18" x14ac:dyDescent="0.25">
      <c r="A19" s="123" t="s">
        <v>231</v>
      </c>
      <c r="B19" s="218"/>
      <c r="C19" s="218"/>
      <c r="D19" s="218"/>
      <c r="E19" s="202"/>
      <c r="F19" s="202"/>
      <c r="G19" s="202"/>
      <c r="H19" s="205"/>
      <c r="I19" s="125"/>
      <c r="J19" s="119"/>
      <c r="K19" s="205"/>
      <c r="L19" s="125"/>
      <c r="M19" s="119"/>
      <c r="N19" s="126">
        <v>1.71</v>
      </c>
      <c r="O19" s="125" t="s">
        <v>184</v>
      </c>
      <c r="P19" s="119">
        <v>5.8852117484365085E-2</v>
      </c>
      <c r="Q19" s="126">
        <v>1.22</v>
      </c>
      <c r="R19" s="125" t="s">
        <v>184</v>
      </c>
      <c r="S19" s="119">
        <v>4.9734708392918846E-2</v>
      </c>
    </row>
    <row r="20" spans="1:19" s="122" customFormat="1" ht="18" x14ac:dyDescent="0.25">
      <c r="A20" s="123" t="s">
        <v>232</v>
      </c>
      <c r="B20" s="218"/>
      <c r="C20" s="218"/>
      <c r="D20" s="218"/>
      <c r="E20" s="202"/>
      <c r="F20" s="202"/>
      <c r="G20" s="202"/>
      <c r="H20" s="205"/>
      <c r="I20" s="125"/>
      <c r="J20" s="119"/>
      <c r="K20" s="205"/>
      <c r="L20" s="125"/>
      <c r="M20" s="119"/>
      <c r="N20" s="126">
        <v>0.13</v>
      </c>
      <c r="O20" s="125" t="s">
        <v>184</v>
      </c>
      <c r="P20" s="119">
        <v>1.6252933411294995E-2</v>
      </c>
      <c r="Q20" s="126">
        <v>0</v>
      </c>
      <c r="R20" s="125" t="s">
        <v>184</v>
      </c>
      <c r="S20" s="119">
        <v>0</v>
      </c>
    </row>
    <row r="21" spans="1:19" s="122" customFormat="1" ht="33" customHeight="1" x14ac:dyDescent="0.25">
      <c r="A21" s="127" t="s">
        <v>233</v>
      </c>
      <c r="B21" s="218"/>
      <c r="C21" s="218"/>
      <c r="D21" s="218"/>
      <c r="E21" s="203"/>
      <c r="F21" s="203"/>
      <c r="G21" s="203"/>
      <c r="H21" s="205"/>
      <c r="I21" s="125"/>
      <c r="J21" s="126"/>
      <c r="K21" s="205"/>
      <c r="L21" s="125"/>
      <c r="M21" s="126"/>
      <c r="N21" s="205">
        <v>1.1299999999999999</v>
      </c>
      <c r="O21" s="125" t="s">
        <v>184</v>
      </c>
      <c r="P21" s="126">
        <v>4.786945794506485E-2</v>
      </c>
      <c r="Q21" s="126">
        <v>1.2</v>
      </c>
      <c r="R21" s="125" t="s">
        <v>184</v>
      </c>
      <c r="S21" s="126">
        <v>4.932636236669901E-2</v>
      </c>
    </row>
    <row r="22" spans="1:19" s="122" customFormat="1" ht="18" x14ac:dyDescent="0.25">
      <c r="A22" s="127"/>
      <c r="B22" s="218"/>
      <c r="C22" s="218"/>
      <c r="D22" s="218"/>
      <c r="E22" s="203"/>
      <c r="F22" s="203"/>
      <c r="G22" s="203"/>
      <c r="H22" s="205"/>
      <c r="I22" s="125"/>
      <c r="J22" s="126"/>
      <c r="K22" s="205"/>
      <c r="L22" s="125"/>
      <c r="M22" s="126"/>
      <c r="N22" s="205"/>
      <c r="O22" s="125"/>
      <c r="P22" s="126"/>
      <c r="Q22" s="126"/>
      <c r="R22" s="125"/>
      <c r="S22" s="126"/>
    </row>
    <row r="23" spans="1:19" s="219" customFormat="1" ht="15.75" x14ac:dyDescent="0.25">
      <c r="A23" s="219" t="s">
        <v>250</v>
      </c>
      <c r="B23" s="368" t="s">
        <v>236</v>
      </c>
      <c r="C23" s="368"/>
      <c r="D23" s="368"/>
      <c r="E23" s="368" t="s">
        <v>235</v>
      </c>
      <c r="F23" s="368"/>
      <c r="G23" s="368"/>
      <c r="H23" s="368" t="s">
        <v>235</v>
      </c>
      <c r="I23" s="368"/>
      <c r="J23" s="368"/>
      <c r="K23" s="368" t="s">
        <v>235</v>
      </c>
      <c r="L23" s="368"/>
      <c r="M23" s="368"/>
      <c r="N23" s="368" t="s">
        <v>235</v>
      </c>
      <c r="O23" s="368"/>
      <c r="P23" s="368"/>
      <c r="Q23" s="372" t="s">
        <v>235</v>
      </c>
      <c r="R23" s="372"/>
      <c r="S23" s="372"/>
    </row>
    <row r="24" spans="1:19" ht="6" customHeight="1" thickBot="1" x14ac:dyDescent="0.3">
      <c r="A24" s="13"/>
      <c r="B24" s="13"/>
      <c r="C24" s="13"/>
      <c r="D24" s="13"/>
      <c r="E24" s="14"/>
      <c r="F24" s="14"/>
      <c r="G24" s="14"/>
      <c r="H24" s="14"/>
      <c r="I24" s="14"/>
      <c r="J24" s="14"/>
      <c r="K24" s="14"/>
      <c r="L24" s="14"/>
      <c r="M24" s="14"/>
      <c r="N24" s="14"/>
      <c r="O24" s="14"/>
      <c r="P24" s="14"/>
      <c r="Q24" s="14"/>
      <c r="R24" s="14"/>
      <c r="S24" s="14"/>
    </row>
    <row r="26" spans="1:19" s="9" customFormat="1" ht="18.75" x14ac:dyDescent="0.25">
      <c r="A26" s="246" t="s">
        <v>52</v>
      </c>
    </row>
    <row r="27" spans="1:19" s="9" customFormat="1" ht="66" customHeight="1" x14ac:dyDescent="0.25">
      <c r="A27" s="371" t="s">
        <v>312</v>
      </c>
      <c r="B27" s="371"/>
      <c r="C27" s="371"/>
      <c r="D27" s="371"/>
      <c r="E27" s="371"/>
      <c r="F27" s="371"/>
      <c r="G27" s="371"/>
      <c r="H27" s="371"/>
      <c r="I27" s="371"/>
      <c r="J27" s="371"/>
      <c r="K27" s="371"/>
      <c r="L27" s="371"/>
      <c r="M27" s="371"/>
      <c r="N27" s="371"/>
      <c r="O27" s="371"/>
      <c r="P27" s="371"/>
      <c r="Q27" s="371"/>
      <c r="R27" s="371"/>
      <c r="S27" s="371"/>
    </row>
    <row r="28" spans="1:19" s="9" customFormat="1" ht="66" customHeight="1" x14ac:dyDescent="0.25">
      <c r="A28" s="371" t="s">
        <v>311</v>
      </c>
      <c r="B28" s="371"/>
      <c r="C28" s="371"/>
      <c r="D28" s="371"/>
      <c r="E28" s="371"/>
      <c r="F28" s="371"/>
      <c r="G28" s="371"/>
      <c r="H28" s="371"/>
      <c r="I28" s="371"/>
      <c r="J28" s="371"/>
      <c r="K28" s="371"/>
      <c r="L28" s="371"/>
      <c r="M28" s="371"/>
      <c r="N28" s="371"/>
      <c r="O28" s="371"/>
      <c r="P28" s="371"/>
      <c r="Q28" s="371"/>
      <c r="R28" s="371"/>
      <c r="S28" s="371"/>
    </row>
    <row r="29" spans="1:19" ht="15.75" x14ac:dyDescent="0.25">
      <c r="A29" s="7" t="s">
        <v>159</v>
      </c>
    </row>
  </sheetData>
  <mergeCells count="33">
    <mergeCell ref="A1:S1"/>
    <mergeCell ref="B2:D2"/>
    <mergeCell ref="E2:G2"/>
    <mergeCell ref="H2:J2"/>
    <mergeCell ref="K2:M2"/>
    <mergeCell ref="N2:P2"/>
    <mergeCell ref="Q2:S2"/>
    <mergeCell ref="Q3:S3"/>
    <mergeCell ref="B4:D4"/>
    <mergeCell ref="E4:G4"/>
    <mergeCell ref="H4:J4"/>
    <mergeCell ref="K4:M4"/>
    <mergeCell ref="N4:P4"/>
    <mergeCell ref="Q4:S4"/>
    <mergeCell ref="B3:D3"/>
    <mergeCell ref="E3:G3"/>
    <mergeCell ref="H3:J3"/>
    <mergeCell ref="K3:M3"/>
    <mergeCell ref="N3:P3"/>
    <mergeCell ref="A27:S27"/>
    <mergeCell ref="A28:S28"/>
    <mergeCell ref="Q5:R5"/>
    <mergeCell ref="B23:D23"/>
    <mergeCell ref="E23:G23"/>
    <mergeCell ref="H23:J23"/>
    <mergeCell ref="K23:M23"/>
    <mergeCell ref="N23:P23"/>
    <mergeCell ref="Q23:S23"/>
    <mergeCell ref="B5:C5"/>
    <mergeCell ref="E5:F5"/>
    <mergeCell ref="H5:I5"/>
    <mergeCell ref="K5:L5"/>
    <mergeCell ref="N5:O5"/>
  </mergeCells>
  <pageMargins left="0.7" right="0.7" top="0.75" bottom="0.75" header="0.3" footer="0.3"/>
  <pageSetup orientation="portrait" horizont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B9CC8-34F4-487B-A7A8-E87DB869E6DA}">
  <dimension ref="A1:AT51"/>
  <sheetViews>
    <sheetView showGridLines="0" zoomScaleNormal="100" workbookViewId="0">
      <selection sqref="A1:AT1"/>
    </sheetView>
  </sheetViews>
  <sheetFormatPr defaultColWidth="9.140625" defaultRowHeight="15" x14ac:dyDescent="0.25"/>
  <cols>
    <col min="1" max="1" width="4.7109375" style="1" customWidth="1"/>
    <col min="2" max="2" width="25.7109375" style="179" customWidth="1"/>
    <col min="3" max="3" width="9.140625" style="11"/>
    <col min="4" max="4" width="3.140625" style="1" customWidth="1"/>
    <col min="5" max="5" width="9.140625" style="11"/>
    <col min="6" max="6" width="3.140625" style="1" customWidth="1"/>
    <col min="7" max="7" width="9.140625" style="11"/>
    <col min="8" max="8" width="3.140625" style="1" customWidth="1"/>
    <col min="9" max="9" width="9.140625" style="11"/>
    <col min="10" max="10" width="3.140625" style="1" customWidth="1"/>
    <col min="11" max="11" width="9.140625" style="11"/>
    <col min="12" max="12" width="3.140625" style="1" customWidth="1"/>
    <col min="13" max="13" width="9.140625" style="11"/>
    <col min="14" max="14" width="3.140625" style="1" customWidth="1"/>
    <col min="15" max="15" width="9.140625" style="11"/>
    <col min="16" max="16" width="3.140625" style="1" customWidth="1"/>
    <col min="17" max="17" width="9.140625" style="11"/>
    <col min="18" max="18" width="3.140625" style="1" customWidth="1"/>
    <col min="19" max="19" width="9.140625" style="11"/>
    <col min="20" max="20" width="3.140625" style="1" customWidth="1"/>
    <col min="21" max="21" width="9.140625" style="11"/>
    <col min="22" max="22" width="3.140625" style="1" customWidth="1"/>
    <col min="23" max="23" width="9.140625" style="11"/>
    <col min="24" max="24" width="3.140625" style="1" customWidth="1"/>
    <col min="25" max="25" width="9.140625" style="11"/>
    <col min="26" max="26" width="3.140625" style="1" customWidth="1"/>
    <col min="27" max="27" width="9.140625" style="11"/>
    <col min="28" max="28" width="3.140625" style="1" customWidth="1"/>
    <col min="29" max="29" width="9.140625" style="11"/>
    <col min="30" max="30" width="3.140625" style="1" customWidth="1"/>
    <col min="31" max="31" width="9.140625" style="11"/>
    <col min="32" max="32" width="3.140625" style="1" customWidth="1"/>
    <col min="33" max="33" width="9.140625" style="11"/>
    <col min="34" max="34" width="3.140625" style="1" customWidth="1"/>
    <col min="35" max="35" width="9.140625" style="11"/>
    <col min="36" max="36" width="3.140625" style="1" customWidth="1"/>
    <col min="37" max="37" width="9.140625" style="11"/>
    <col min="38" max="38" width="3.140625" style="1" customWidth="1"/>
    <col min="39" max="39" width="9.140625" style="11"/>
    <col min="40" max="40" width="3.140625" style="1" customWidth="1"/>
    <col min="41" max="41" width="9.140625" style="11"/>
    <col min="42" max="42" width="3.140625" style="1" customWidth="1"/>
    <col min="43" max="43" width="9.140625" style="11"/>
    <col min="44" max="44" width="3.140625" style="1" customWidth="1"/>
    <col min="45" max="45" width="9.140625" style="11"/>
    <col min="46" max="46" width="3.140625" style="1" customWidth="1"/>
    <col min="47" max="16384" width="9.140625" style="1"/>
  </cols>
  <sheetData>
    <row r="1" spans="1:46" x14ac:dyDescent="0.25">
      <c r="A1" s="346" t="s">
        <v>352</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row>
    <row r="3" spans="1:46" s="181" customFormat="1" ht="31.5" customHeight="1" x14ac:dyDescent="0.25">
      <c r="A3" s="184"/>
      <c r="B3" s="185"/>
      <c r="C3" s="186">
        <v>1</v>
      </c>
      <c r="D3" s="186"/>
      <c r="E3" s="186">
        <v>2</v>
      </c>
      <c r="F3" s="186"/>
      <c r="G3" s="186">
        <v>3</v>
      </c>
      <c r="H3" s="186"/>
      <c r="I3" s="186">
        <v>4</v>
      </c>
      <c r="J3" s="186"/>
      <c r="K3" s="186">
        <v>5</v>
      </c>
      <c r="L3" s="186"/>
      <c r="M3" s="186">
        <v>6</v>
      </c>
      <c r="N3" s="186"/>
      <c r="O3" s="186">
        <v>7</v>
      </c>
      <c r="P3" s="186"/>
      <c r="Q3" s="186">
        <v>8</v>
      </c>
      <c r="R3" s="186"/>
      <c r="S3" s="186">
        <v>9</v>
      </c>
      <c r="T3" s="186"/>
      <c r="U3" s="186">
        <v>10</v>
      </c>
      <c r="V3" s="186"/>
      <c r="W3" s="186">
        <v>11</v>
      </c>
      <c r="X3" s="186"/>
      <c r="Y3" s="186">
        <v>12</v>
      </c>
      <c r="Z3" s="186"/>
      <c r="AA3" s="186">
        <v>13</v>
      </c>
      <c r="AB3" s="186"/>
      <c r="AC3" s="186">
        <v>14</v>
      </c>
      <c r="AD3" s="186"/>
      <c r="AE3" s="186">
        <v>15</v>
      </c>
      <c r="AF3" s="186"/>
      <c r="AG3" s="186">
        <v>16</v>
      </c>
      <c r="AH3" s="186"/>
      <c r="AI3" s="186">
        <v>17</v>
      </c>
      <c r="AJ3" s="186"/>
      <c r="AK3" s="186">
        <v>18</v>
      </c>
      <c r="AL3" s="186"/>
      <c r="AM3" s="186">
        <v>19</v>
      </c>
      <c r="AN3" s="186"/>
      <c r="AO3" s="186">
        <v>20</v>
      </c>
      <c r="AP3" s="186"/>
      <c r="AQ3" s="186">
        <v>21</v>
      </c>
      <c r="AR3" s="186"/>
      <c r="AS3" s="186">
        <v>22</v>
      </c>
      <c r="AT3" s="186"/>
    </row>
    <row r="4" spans="1:46" s="181" customFormat="1" ht="31.5" customHeight="1" x14ac:dyDescent="0.25">
      <c r="A4" s="181">
        <v>1</v>
      </c>
      <c r="B4" s="182" t="s">
        <v>199</v>
      </c>
      <c r="C4" s="12">
        <v>1</v>
      </c>
      <c r="E4" s="12"/>
      <c r="G4" s="12"/>
      <c r="I4" s="12"/>
      <c r="K4" s="12"/>
      <c r="M4" s="12"/>
      <c r="O4" s="12"/>
      <c r="Q4" s="12"/>
      <c r="S4" s="12"/>
      <c r="U4" s="12"/>
      <c r="W4" s="12"/>
      <c r="Y4" s="12"/>
      <c r="AA4" s="12"/>
      <c r="AC4" s="12"/>
      <c r="AE4" s="12"/>
      <c r="AG4" s="12"/>
      <c r="AI4" s="12"/>
      <c r="AK4" s="12"/>
      <c r="AM4" s="12"/>
      <c r="AO4" s="12"/>
      <c r="AQ4" s="12"/>
      <c r="AS4" s="12"/>
    </row>
    <row r="5" spans="1:46" s="181" customFormat="1" ht="31.5" customHeight="1" x14ac:dyDescent="0.25">
      <c r="A5" s="181">
        <v>2</v>
      </c>
      <c r="B5" s="182" t="s">
        <v>448</v>
      </c>
      <c r="C5" s="12">
        <v>0.1308</v>
      </c>
      <c r="D5" s="183" t="s">
        <v>35</v>
      </c>
      <c r="E5" s="12">
        <v>1</v>
      </c>
      <c r="F5" s="183"/>
      <c r="G5" s="12"/>
      <c r="H5" s="183"/>
      <c r="I5" s="12"/>
      <c r="J5" s="183"/>
      <c r="K5" s="12"/>
      <c r="L5" s="183"/>
      <c r="M5" s="12"/>
      <c r="N5" s="183"/>
      <c r="O5" s="12"/>
      <c r="P5" s="183"/>
      <c r="Q5" s="12"/>
      <c r="R5" s="183"/>
      <c r="S5" s="12"/>
      <c r="T5" s="183"/>
      <c r="U5" s="12"/>
      <c r="V5" s="183"/>
      <c r="W5" s="12"/>
      <c r="X5" s="183"/>
      <c r="Y5" s="12"/>
      <c r="Z5" s="183"/>
      <c r="AA5" s="12"/>
      <c r="AB5" s="183"/>
      <c r="AC5" s="12"/>
      <c r="AD5" s="183"/>
      <c r="AE5" s="12"/>
      <c r="AF5" s="183"/>
      <c r="AG5" s="12"/>
      <c r="AH5" s="183"/>
      <c r="AI5" s="12"/>
      <c r="AJ5" s="183"/>
      <c r="AK5" s="12"/>
      <c r="AL5" s="183"/>
      <c r="AM5" s="12"/>
      <c r="AN5" s="183"/>
      <c r="AO5" s="12"/>
      <c r="AP5" s="183"/>
      <c r="AQ5" s="12"/>
      <c r="AR5" s="183"/>
      <c r="AS5" s="12"/>
      <c r="AT5" s="183"/>
    </row>
    <row r="6" spans="1:46" s="181" customFormat="1" ht="31.5" customHeight="1" x14ac:dyDescent="0.25">
      <c r="A6" s="181">
        <v>3</v>
      </c>
      <c r="B6" s="182" t="s">
        <v>204</v>
      </c>
      <c r="C6" s="12">
        <v>0.61770000000000003</v>
      </c>
      <c r="D6" s="183" t="s">
        <v>35</v>
      </c>
      <c r="E6" s="12">
        <v>1.14E-2</v>
      </c>
      <c r="F6" s="183" t="s">
        <v>184</v>
      </c>
      <c r="G6" s="12">
        <v>1</v>
      </c>
      <c r="H6" s="183"/>
      <c r="I6" s="12"/>
      <c r="J6" s="183"/>
      <c r="K6" s="12"/>
      <c r="L6" s="183"/>
      <c r="M6" s="12"/>
      <c r="N6" s="183"/>
      <c r="O6" s="12"/>
      <c r="P6" s="183"/>
      <c r="Q6" s="12"/>
      <c r="R6" s="183"/>
      <c r="S6" s="12"/>
      <c r="T6" s="183"/>
      <c r="U6" s="12"/>
      <c r="V6" s="183"/>
      <c r="W6" s="12"/>
      <c r="X6" s="183"/>
      <c r="Y6" s="12"/>
      <c r="Z6" s="183"/>
      <c r="AA6" s="12"/>
      <c r="AB6" s="183"/>
      <c r="AC6" s="12"/>
      <c r="AD6" s="183"/>
      <c r="AE6" s="12"/>
      <c r="AF6" s="183"/>
      <c r="AG6" s="12"/>
      <c r="AH6" s="183"/>
      <c r="AI6" s="12"/>
      <c r="AJ6" s="183"/>
      <c r="AK6" s="12"/>
      <c r="AL6" s="183"/>
      <c r="AM6" s="12"/>
      <c r="AN6" s="183"/>
      <c r="AO6" s="12"/>
      <c r="AP6" s="183"/>
      <c r="AQ6" s="12"/>
      <c r="AR6" s="183"/>
      <c r="AS6" s="12"/>
      <c r="AT6" s="183"/>
    </row>
    <row r="7" spans="1:46" s="181" customFormat="1" ht="31.5" customHeight="1" x14ac:dyDescent="0.25">
      <c r="A7" s="181">
        <v>4</v>
      </c>
      <c r="B7" s="182" t="s">
        <v>205</v>
      </c>
      <c r="C7" s="12">
        <v>-5.8799999999999998E-2</v>
      </c>
      <c r="D7" s="183" t="s">
        <v>38</v>
      </c>
      <c r="E7" s="12">
        <v>-3.2000000000000002E-3</v>
      </c>
      <c r="F7" s="183" t="s">
        <v>184</v>
      </c>
      <c r="G7" s="12">
        <v>-1E-3</v>
      </c>
      <c r="H7" s="183" t="s">
        <v>184</v>
      </c>
      <c r="I7" s="12">
        <v>1</v>
      </c>
      <c r="J7" s="183"/>
      <c r="K7" s="12"/>
      <c r="L7" s="183"/>
      <c r="M7" s="12"/>
      <c r="N7" s="183"/>
      <c r="O7" s="12"/>
      <c r="P7" s="183"/>
      <c r="Q7" s="12"/>
      <c r="R7" s="183"/>
      <c r="S7" s="12"/>
      <c r="T7" s="183"/>
      <c r="U7" s="12"/>
      <c r="V7" s="183"/>
      <c r="W7" s="12"/>
      <c r="X7" s="183"/>
      <c r="Y7" s="12"/>
      <c r="Z7" s="183"/>
      <c r="AA7" s="12"/>
      <c r="AB7" s="183"/>
      <c r="AC7" s="12"/>
      <c r="AD7" s="183"/>
      <c r="AE7" s="12"/>
      <c r="AF7" s="183"/>
      <c r="AG7" s="12"/>
      <c r="AH7" s="183"/>
      <c r="AI7" s="12"/>
      <c r="AJ7" s="183"/>
      <c r="AK7" s="12"/>
      <c r="AL7" s="183"/>
      <c r="AM7" s="12"/>
      <c r="AN7" s="183"/>
      <c r="AO7" s="12"/>
      <c r="AP7" s="183"/>
      <c r="AQ7" s="12"/>
      <c r="AR7" s="183"/>
      <c r="AS7" s="12"/>
      <c r="AT7" s="183"/>
    </row>
    <row r="8" spans="1:46" s="181" customFormat="1" ht="31.5" customHeight="1" x14ac:dyDescent="0.25">
      <c r="A8" s="181">
        <v>5</v>
      </c>
      <c r="B8" s="182" t="s">
        <v>206</v>
      </c>
      <c r="C8" s="12">
        <v>0.41349999999999998</v>
      </c>
      <c r="D8" s="183" t="s">
        <v>35</v>
      </c>
      <c r="E8" s="12">
        <v>0.58069999999999999</v>
      </c>
      <c r="F8" s="183" t="s">
        <v>35</v>
      </c>
      <c r="G8" s="12">
        <v>0.58430000000000004</v>
      </c>
      <c r="H8" s="183" t="s">
        <v>35</v>
      </c>
      <c r="I8" s="12">
        <v>-1.9E-3</v>
      </c>
      <c r="J8" s="183" t="s">
        <v>184</v>
      </c>
      <c r="K8" s="12">
        <v>1</v>
      </c>
      <c r="L8" s="183"/>
      <c r="M8" s="12"/>
      <c r="N8" s="183"/>
      <c r="O8" s="12"/>
      <c r="P8" s="183"/>
      <c r="Q8" s="12"/>
      <c r="R8" s="183"/>
      <c r="S8" s="12"/>
      <c r="T8" s="183"/>
      <c r="U8" s="12"/>
      <c r="V8" s="183"/>
      <c r="W8" s="12"/>
      <c r="X8" s="183"/>
      <c r="Y8" s="12"/>
      <c r="Z8" s="183"/>
      <c r="AA8" s="12"/>
      <c r="AB8" s="183"/>
      <c r="AC8" s="12"/>
      <c r="AD8" s="183"/>
      <c r="AE8" s="12"/>
      <c r="AF8" s="183"/>
      <c r="AG8" s="12"/>
      <c r="AH8" s="183"/>
      <c r="AI8" s="12"/>
      <c r="AJ8" s="183"/>
      <c r="AK8" s="12"/>
      <c r="AL8" s="183"/>
      <c r="AM8" s="12"/>
      <c r="AN8" s="183"/>
      <c r="AO8" s="12"/>
      <c r="AP8" s="183"/>
      <c r="AQ8" s="12"/>
      <c r="AR8" s="183"/>
      <c r="AS8" s="12"/>
      <c r="AT8" s="183"/>
    </row>
    <row r="9" spans="1:46" s="181" customFormat="1" ht="31.5" customHeight="1" x14ac:dyDescent="0.25">
      <c r="A9" s="181">
        <v>6</v>
      </c>
      <c r="B9" s="182" t="s">
        <v>207</v>
      </c>
      <c r="C9" s="12">
        <v>3.1300000000000001E-2</v>
      </c>
      <c r="D9" s="183" t="s">
        <v>184</v>
      </c>
      <c r="E9" s="12">
        <v>0.57909999999999995</v>
      </c>
      <c r="F9" s="183" t="s">
        <v>35</v>
      </c>
      <c r="G9" s="12">
        <v>6.4999999999999997E-3</v>
      </c>
      <c r="H9" s="183" t="s">
        <v>184</v>
      </c>
      <c r="I9" s="12">
        <v>0.57669999999999999</v>
      </c>
      <c r="J9" s="183" t="s">
        <v>35</v>
      </c>
      <c r="K9" s="12">
        <v>0.3362</v>
      </c>
      <c r="L9" s="183" t="s">
        <v>35</v>
      </c>
      <c r="M9" s="12">
        <v>1</v>
      </c>
      <c r="N9" s="183"/>
      <c r="O9" s="12"/>
      <c r="P9" s="183"/>
      <c r="Q9" s="12"/>
      <c r="R9" s="183"/>
      <c r="S9" s="12"/>
      <c r="T9" s="183"/>
      <c r="U9" s="12"/>
      <c r="V9" s="183"/>
      <c r="W9" s="12"/>
      <c r="X9" s="183"/>
      <c r="Y9" s="12"/>
      <c r="Z9" s="183"/>
      <c r="AA9" s="12"/>
      <c r="AB9" s="183"/>
      <c r="AC9" s="12"/>
      <c r="AD9" s="183"/>
      <c r="AE9" s="12"/>
      <c r="AF9" s="183"/>
      <c r="AG9" s="12"/>
      <c r="AH9" s="183"/>
      <c r="AI9" s="12"/>
      <c r="AJ9" s="183"/>
      <c r="AK9" s="12"/>
      <c r="AL9" s="183"/>
      <c r="AM9" s="12"/>
      <c r="AN9" s="183"/>
      <c r="AO9" s="12"/>
      <c r="AP9" s="183"/>
      <c r="AQ9" s="12"/>
      <c r="AR9" s="183"/>
      <c r="AS9" s="12"/>
      <c r="AT9" s="183"/>
    </row>
    <row r="10" spans="1:46" s="181" customFormat="1" ht="31.5" customHeight="1" x14ac:dyDescent="0.25">
      <c r="A10" s="181">
        <v>7</v>
      </c>
      <c r="B10" s="182" t="s">
        <v>208</v>
      </c>
      <c r="C10" s="12">
        <v>0.49519999999999997</v>
      </c>
      <c r="D10" s="183" t="s">
        <v>35</v>
      </c>
      <c r="E10" s="12">
        <v>5.3E-3</v>
      </c>
      <c r="F10" s="183" t="s">
        <v>184</v>
      </c>
      <c r="G10" s="12">
        <v>0.58109999999999995</v>
      </c>
      <c r="H10" s="183" t="s">
        <v>35</v>
      </c>
      <c r="I10" s="12">
        <v>0.57509999999999994</v>
      </c>
      <c r="J10" s="183" t="s">
        <v>35</v>
      </c>
      <c r="K10" s="12">
        <v>0.33810000000000001</v>
      </c>
      <c r="L10" s="183" t="s">
        <v>35</v>
      </c>
      <c r="M10" s="12">
        <v>0.33989999999999998</v>
      </c>
      <c r="N10" s="183" t="s">
        <v>35</v>
      </c>
      <c r="O10" s="12">
        <v>1</v>
      </c>
      <c r="P10" s="183"/>
      <c r="Q10" s="12"/>
      <c r="R10" s="183"/>
      <c r="S10" s="12"/>
      <c r="T10" s="183"/>
      <c r="U10" s="12"/>
      <c r="V10" s="183"/>
      <c r="W10" s="12"/>
      <c r="X10" s="183"/>
      <c r="Y10" s="12"/>
      <c r="Z10" s="183"/>
      <c r="AA10" s="12"/>
      <c r="AB10" s="183"/>
      <c r="AC10" s="12"/>
      <c r="AD10" s="183"/>
      <c r="AE10" s="12"/>
      <c r="AF10" s="183"/>
      <c r="AG10" s="12"/>
      <c r="AH10" s="183"/>
      <c r="AI10" s="12"/>
      <c r="AJ10" s="183"/>
      <c r="AK10" s="12"/>
      <c r="AL10" s="183"/>
      <c r="AM10" s="12"/>
      <c r="AN10" s="183"/>
      <c r="AO10" s="12"/>
      <c r="AP10" s="183"/>
      <c r="AQ10" s="12"/>
      <c r="AR10" s="183"/>
      <c r="AS10" s="12"/>
      <c r="AT10" s="183"/>
    </row>
    <row r="11" spans="1:46" s="181" customFormat="1" ht="31.5" customHeight="1" x14ac:dyDescent="0.25">
      <c r="A11" s="181">
        <v>8</v>
      </c>
      <c r="B11" s="182" t="s">
        <v>209</v>
      </c>
      <c r="C11" s="12">
        <v>0.35920000000000002</v>
      </c>
      <c r="D11" s="183" t="s">
        <v>35</v>
      </c>
      <c r="E11" s="12">
        <v>0.38119999999999998</v>
      </c>
      <c r="F11" s="183" t="s">
        <v>35</v>
      </c>
      <c r="G11" s="12">
        <v>0.3836</v>
      </c>
      <c r="H11" s="183" t="s">
        <v>35</v>
      </c>
      <c r="I11" s="12">
        <v>0.37959999999999999</v>
      </c>
      <c r="J11" s="183" t="s">
        <v>35</v>
      </c>
      <c r="K11" s="12">
        <v>0.65649999999999997</v>
      </c>
      <c r="L11" s="183" t="s">
        <v>35</v>
      </c>
      <c r="M11" s="12">
        <v>0.6583</v>
      </c>
      <c r="N11" s="183" t="s">
        <v>35</v>
      </c>
      <c r="O11" s="12">
        <v>0.66010000000000002</v>
      </c>
      <c r="P11" s="183" t="s">
        <v>35</v>
      </c>
      <c r="Q11" s="12">
        <v>1</v>
      </c>
      <c r="R11" s="183"/>
      <c r="S11" s="12"/>
      <c r="T11" s="183"/>
      <c r="U11" s="12"/>
      <c r="V11" s="183"/>
      <c r="W11" s="12"/>
      <c r="X11" s="183"/>
      <c r="Y11" s="12"/>
      <c r="Z11" s="183"/>
      <c r="AA11" s="12"/>
      <c r="AB11" s="183"/>
      <c r="AC11" s="12"/>
      <c r="AD11" s="183"/>
      <c r="AE11" s="12"/>
      <c r="AF11" s="183"/>
      <c r="AG11" s="12"/>
      <c r="AH11" s="183"/>
      <c r="AI11" s="12"/>
      <c r="AJ11" s="183"/>
      <c r="AK11" s="12"/>
      <c r="AL11" s="183"/>
      <c r="AM11" s="12"/>
      <c r="AN11" s="183"/>
      <c r="AO11" s="12"/>
      <c r="AP11" s="183"/>
      <c r="AQ11" s="12"/>
      <c r="AR11" s="183"/>
      <c r="AS11" s="12"/>
      <c r="AT11" s="183"/>
    </row>
    <row r="12" spans="1:46" s="181" customFormat="1" ht="31.5" customHeight="1" x14ac:dyDescent="0.25">
      <c r="A12" s="181">
        <v>9</v>
      </c>
      <c r="B12" s="182" t="s">
        <v>183</v>
      </c>
      <c r="C12" s="12">
        <v>8.0500000000000002E-2</v>
      </c>
      <c r="D12" s="183" t="s">
        <v>39</v>
      </c>
      <c r="E12" s="12">
        <v>-6.7999999999999996E-3</v>
      </c>
      <c r="F12" s="183" t="s">
        <v>184</v>
      </c>
      <c r="G12" s="12">
        <v>4.2700000000000002E-2</v>
      </c>
      <c r="H12" s="183" t="s">
        <v>184</v>
      </c>
      <c r="I12" s="12">
        <v>1.9E-3</v>
      </c>
      <c r="J12" s="183" t="s">
        <v>184</v>
      </c>
      <c r="K12" s="12">
        <v>4.8899999999999999E-2</v>
      </c>
      <c r="L12" s="183" t="s">
        <v>184</v>
      </c>
      <c r="M12" s="12">
        <v>-5.0000000000000001E-4</v>
      </c>
      <c r="N12" s="183" t="s">
        <v>184</v>
      </c>
      <c r="O12" s="12">
        <v>2.0799999999999999E-2</v>
      </c>
      <c r="P12" s="183" t="s">
        <v>184</v>
      </c>
      <c r="Q12" s="12">
        <v>3.2300000000000002E-2</v>
      </c>
      <c r="R12" s="183" t="s">
        <v>184</v>
      </c>
      <c r="S12" s="12">
        <v>1</v>
      </c>
      <c r="T12" s="183"/>
      <c r="U12" s="12"/>
      <c r="V12" s="183"/>
      <c r="W12" s="12"/>
      <c r="X12" s="183"/>
      <c r="Y12" s="12"/>
      <c r="Z12" s="183"/>
      <c r="AA12" s="12"/>
      <c r="AB12" s="183"/>
      <c r="AC12" s="12"/>
      <c r="AD12" s="183"/>
      <c r="AE12" s="12"/>
      <c r="AF12" s="183"/>
      <c r="AG12" s="12"/>
      <c r="AH12" s="183"/>
      <c r="AI12" s="12"/>
      <c r="AJ12" s="183"/>
      <c r="AK12" s="12"/>
      <c r="AL12" s="183"/>
      <c r="AM12" s="12"/>
      <c r="AN12" s="183"/>
      <c r="AO12" s="12"/>
      <c r="AP12" s="183"/>
      <c r="AQ12" s="12"/>
      <c r="AR12" s="183"/>
      <c r="AS12" s="12"/>
      <c r="AT12" s="183"/>
    </row>
    <row r="13" spans="1:46" s="181" customFormat="1" ht="31.5" customHeight="1" x14ac:dyDescent="0.25">
      <c r="A13" s="181">
        <v>10</v>
      </c>
      <c r="B13" s="182" t="s">
        <v>210</v>
      </c>
      <c r="C13" s="12">
        <v>-2.87E-2</v>
      </c>
      <c r="D13" s="183" t="s">
        <v>184</v>
      </c>
      <c r="E13" s="12">
        <v>0.03</v>
      </c>
      <c r="F13" s="183" t="s">
        <v>184</v>
      </c>
      <c r="G13" s="12">
        <v>2.1600000000000001E-2</v>
      </c>
      <c r="H13" s="183" t="s">
        <v>184</v>
      </c>
      <c r="I13" s="12">
        <v>-1.4E-2</v>
      </c>
      <c r="J13" s="183" t="s">
        <v>184</v>
      </c>
      <c r="K13" s="12">
        <v>5.8999999999999997E-2</v>
      </c>
      <c r="L13" s="183" t="s">
        <v>38</v>
      </c>
      <c r="M13" s="12">
        <v>2.5499999999999998E-2</v>
      </c>
      <c r="N13" s="183" t="s">
        <v>184</v>
      </c>
      <c r="O13" s="12">
        <v>-1.8700000000000001E-2</v>
      </c>
      <c r="P13" s="183" t="s">
        <v>184</v>
      </c>
      <c r="Q13" s="12">
        <v>4.7300000000000002E-2</v>
      </c>
      <c r="R13" s="183" t="s">
        <v>184</v>
      </c>
      <c r="S13" s="12">
        <v>0.19670000000000001</v>
      </c>
      <c r="T13" s="183" t="s">
        <v>35</v>
      </c>
      <c r="U13" s="12">
        <v>1</v>
      </c>
      <c r="V13" s="183"/>
      <c r="W13" s="12"/>
      <c r="X13" s="183"/>
      <c r="Y13" s="12"/>
      <c r="Z13" s="183"/>
      <c r="AA13" s="12"/>
      <c r="AB13" s="183"/>
      <c r="AC13" s="12"/>
      <c r="AD13" s="183"/>
      <c r="AE13" s="12"/>
      <c r="AF13" s="183"/>
      <c r="AG13" s="12"/>
      <c r="AH13" s="183"/>
      <c r="AI13" s="12"/>
      <c r="AJ13" s="183"/>
      <c r="AK13" s="12"/>
      <c r="AL13" s="183"/>
      <c r="AM13" s="12"/>
      <c r="AN13" s="183"/>
      <c r="AO13" s="12"/>
      <c r="AP13" s="183"/>
      <c r="AQ13" s="12"/>
      <c r="AR13" s="183"/>
      <c r="AS13" s="12"/>
      <c r="AT13" s="183"/>
    </row>
    <row r="14" spans="1:46" s="181" customFormat="1" ht="31.5" customHeight="1" x14ac:dyDescent="0.25">
      <c r="A14" s="181">
        <v>11</v>
      </c>
      <c r="B14" s="182" t="s">
        <v>211</v>
      </c>
      <c r="C14" s="12">
        <v>-1.11E-2</v>
      </c>
      <c r="D14" s="183" t="s">
        <v>184</v>
      </c>
      <c r="E14" s="12">
        <v>-1.8499999999999999E-2</v>
      </c>
      <c r="F14" s="183" t="s">
        <v>184</v>
      </c>
      <c r="G14" s="12">
        <v>2.9000000000000001E-2</v>
      </c>
      <c r="H14" s="183" t="s">
        <v>184</v>
      </c>
      <c r="I14" s="12">
        <v>-2.6100000000000002E-2</v>
      </c>
      <c r="J14" s="183" t="s">
        <v>184</v>
      </c>
      <c r="K14" s="12">
        <v>8.0000000000000004E-4</v>
      </c>
      <c r="L14" s="183" t="s">
        <v>184</v>
      </c>
      <c r="M14" s="12">
        <v>-6.5799999999999997E-2</v>
      </c>
      <c r="N14" s="183" t="s">
        <v>39</v>
      </c>
      <c r="O14" s="12">
        <v>1.9300000000000001E-2</v>
      </c>
      <c r="P14" s="183" t="s">
        <v>184</v>
      </c>
      <c r="Q14" s="12">
        <v>-3.0499999999999999E-2</v>
      </c>
      <c r="R14" s="183" t="s">
        <v>184</v>
      </c>
      <c r="S14" s="12">
        <v>-2.2100000000000002E-2</v>
      </c>
      <c r="T14" s="183" t="s">
        <v>184</v>
      </c>
      <c r="U14" s="12">
        <v>-1.7299999999999999E-2</v>
      </c>
      <c r="V14" s="183" t="s">
        <v>184</v>
      </c>
      <c r="W14" s="12">
        <v>1</v>
      </c>
      <c r="X14" s="183"/>
      <c r="Y14" s="12"/>
      <c r="Z14" s="183"/>
      <c r="AA14" s="12"/>
      <c r="AB14" s="183"/>
      <c r="AC14" s="12"/>
      <c r="AD14" s="183"/>
      <c r="AE14" s="12"/>
      <c r="AF14" s="183"/>
      <c r="AG14" s="12"/>
      <c r="AH14" s="183"/>
      <c r="AI14" s="12"/>
      <c r="AJ14" s="183"/>
      <c r="AK14" s="12"/>
      <c r="AL14" s="183"/>
      <c r="AM14" s="12"/>
      <c r="AN14" s="183"/>
      <c r="AO14" s="12"/>
      <c r="AP14" s="183"/>
      <c r="AQ14" s="12"/>
      <c r="AR14" s="183"/>
      <c r="AS14" s="12"/>
      <c r="AT14" s="183"/>
    </row>
    <row r="15" spans="1:46" s="181" customFormat="1" ht="31.5" customHeight="1" x14ac:dyDescent="0.25">
      <c r="A15" s="181">
        <v>12</v>
      </c>
      <c r="B15" s="182" t="s">
        <v>212</v>
      </c>
      <c r="C15" s="12">
        <v>6.1800000000000001E-2</v>
      </c>
      <c r="D15" s="183" t="s">
        <v>38</v>
      </c>
      <c r="E15" s="12">
        <v>-1.66E-2</v>
      </c>
      <c r="F15" s="183" t="s">
        <v>184</v>
      </c>
      <c r="G15" s="12">
        <v>4.6399999999999997E-2</v>
      </c>
      <c r="H15" s="183" t="s">
        <v>184</v>
      </c>
      <c r="I15" s="12">
        <v>-9.4000000000000004E-3</v>
      </c>
      <c r="J15" s="183" t="s">
        <v>184</v>
      </c>
      <c r="K15" s="12">
        <v>6.13E-2</v>
      </c>
      <c r="L15" s="183" t="s">
        <v>38</v>
      </c>
      <c r="M15" s="12">
        <v>1.34E-2</v>
      </c>
      <c r="N15" s="183" t="s">
        <v>184</v>
      </c>
      <c r="O15" s="12">
        <v>2.9700000000000001E-2</v>
      </c>
      <c r="P15" s="183" t="s">
        <v>184</v>
      </c>
      <c r="Q15" s="12">
        <v>6.8199999999999997E-2</v>
      </c>
      <c r="R15" s="183" t="s">
        <v>39</v>
      </c>
      <c r="S15" s="12">
        <v>-6.7599999999999993E-2</v>
      </c>
      <c r="T15" s="183" t="s">
        <v>39</v>
      </c>
      <c r="U15" s="12">
        <v>-1.17E-2</v>
      </c>
      <c r="V15" s="183" t="s">
        <v>184</v>
      </c>
      <c r="W15" s="12">
        <v>9.35E-2</v>
      </c>
      <c r="X15" s="183" t="s">
        <v>41</v>
      </c>
      <c r="Y15" s="12">
        <v>1</v>
      </c>
      <c r="Z15" s="183"/>
      <c r="AA15" s="12"/>
      <c r="AB15" s="183"/>
      <c r="AC15" s="12"/>
      <c r="AD15" s="183"/>
      <c r="AE15" s="12"/>
      <c r="AF15" s="183"/>
      <c r="AG15" s="12"/>
      <c r="AH15" s="183"/>
      <c r="AI15" s="12"/>
      <c r="AJ15" s="183"/>
      <c r="AK15" s="12"/>
      <c r="AL15" s="183"/>
      <c r="AM15" s="12"/>
      <c r="AN15" s="183"/>
      <c r="AO15" s="12"/>
      <c r="AP15" s="183"/>
      <c r="AQ15" s="12"/>
      <c r="AR15" s="183"/>
      <c r="AS15" s="12"/>
      <c r="AT15" s="183"/>
    </row>
    <row r="16" spans="1:46" s="194" customFormat="1" ht="31.5" customHeight="1" x14ac:dyDescent="0.25">
      <c r="A16" s="194">
        <v>13</v>
      </c>
      <c r="B16" s="195" t="s">
        <v>213</v>
      </c>
      <c r="C16" s="196">
        <v>5.0000000000000001E-3</v>
      </c>
      <c r="D16" s="197"/>
      <c r="E16" s="196">
        <v>2.69E-2</v>
      </c>
      <c r="F16" s="197"/>
      <c r="G16" s="196">
        <v>-5.2699999999999997E-2</v>
      </c>
      <c r="H16" s="197"/>
      <c r="I16" s="196">
        <v>-2.5499999999999998E-2</v>
      </c>
      <c r="J16" s="197"/>
      <c r="K16" s="196">
        <v>-1.4200000000000001E-2</v>
      </c>
      <c r="L16" s="197"/>
      <c r="M16" s="196">
        <v>-1.44E-2</v>
      </c>
      <c r="N16" s="197"/>
      <c r="O16" s="196">
        <v>-7.5300000000000006E-2</v>
      </c>
      <c r="P16" s="197"/>
      <c r="Q16" s="196">
        <v>-4.8399999999999999E-2</v>
      </c>
      <c r="R16" s="197"/>
      <c r="S16" s="196">
        <v>5.0700000000000002E-2</v>
      </c>
      <c r="T16" s="197"/>
      <c r="U16" s="196">
        <v>1.0800000000000001E-2</v>
      </c>
      <c r="V16" s="197"/>
      <c r="W16" s="196">
        <v>-1.8599999999999998E-2</v>
      </c>
      <c r="X16" s="197"/>
      <c r="Y16" s="196">
        <v>8.8900000000000007E-2</v>
      </c>
      <c r="Z16" s="197"/>
      <c r="AA16" s="196">
        <v>1</v>
      </c>
      <c r="AB16" s="197"/>
      <c r="AC16" s="196"/>
      <c r="AD16" s="197"/>
      <c r="AE16" s="196"/>
      <c r="AF16" s="197"/>
      <c r="AG16" s="196"/>
      <c r="AH16" s="197"/>
      <c r="AI16" s="196"/>
      <c r="AJ16" s="197"/>
      <c r="AK16" s="196"/>
      <c r="AL16" s="197"/>
      <c r="AM16" s="196"/>
      <c r="AN16" s="197"/>
      <c r="AO16" s="196"/>
      <c r="AP16" s="197"/>
      <c r="AQ16" s="196"/>
      <c r="AR16" s="197"/>
      <c r="AS16" s="196"/>
      <c r="AT16" s="197"/>
    </row>
    <row r="17" spans="1:46" s="194" customFormat="1" ht="31.5" customHeight="1" x14ac:dyDescent="0.25">
      <c r="A17" s="194">
        <v>14</v>
      </c>
      <c r="B17" s="195" t="s">
        <v>197</v>
      </c>
      <c r="C17" s="196">
        <v>1.29E-2</v>
      </c>
      <c r="D17" s="197" t="s">
        <v>184</v>
      </c>
      <c r="E17" s="196">
        <v>1.7899999999999999E-2</v>
      </c>
      <c r="F17" s="197" t="s">
        <v>184</v>
      </c>
      <c r="G17" s="196">
        <v>2.5999999999999999E-3</v>
      </c>
      <c r="H17" s="197" t="s">
        <v>184</v>
      </c>
      <c r="I17" s="196">
        <v>-9.2299999999999993E-2</v>
      </c>
      <c r="J17" s="197" t="s">
        <v>41</v>
      </c>
      <c r="K17" s="196">
        <v>1.15E-2</v>
      </c>
      <c r="L17" s="197" t="s">
        <v>184</v>
      </c>
      <c r="M17" s="196">
        <v>-6.6900000000000001E-2</v>
      </c>
      <c r="N17" s="197" t="s">
        <v>39</v>
      </c>
      <c r="O17" s="196">
        <v>-5.3100000000000001E-2</v>
      </c>
      <c r="P17" s="197" t="s">
        <v>38</v>
      </c>
      <c r="Q17" s="196">
        <v>-6.2E-2</v>
      </c>
      <c r="R17" s="197" t="s">
        <v>38</v>
      </c>
      <c r="S17" s="196">
        <v>-8.9099999999999999E-2</v>
      </c>
      <c r="T17" s="197" t="s">
        <v>41</v>
      </c>
      <c r="U17" s="196">
        <v>-8.9700000000000002E-2</v>
      </c>
      <c r="V17" s="197" t="s">
        <v>41</v>
      </c>
      <c r="W17" s="196">
        <v>4.2999999999999997E-2</v>
      </c>
      <c r="X17" s="197" t="s">
        <v>184</v>
      </c>
      <c r="Y17" s="196">
        <v>5.33E-2</v>
      </c>
      <c r="Z17" s="197" t="s">
        <v>38</v>
      </c>
      <c r="AA17" s="196">
        <v>2.3400000000000001E-2</v>
      </c>
      <c r="AB17" s="196" t="s">
        <v>184</v>
      </c>
      <c r="AC17" s="196">
        <v>1</v>
      </c>
      <c r="AD17" s="197"/>
      <c r="AE17" s="196"/>
      <c r="AF17" s="197"/>
      <c r="AG17" s="196"/>
      <c r="AH17" s="197"/>
      <c r="AI17" s="196"/>
      <c r="AJ17" s="197"/>
      <c r="AK17" s="196"/>
      <c r="AL17" s="197"/>
      <c r="AM17" s="196"/>
      <c r="AN17" s="197"/>
      <c r="AO17" s="196"/>
      <c r="AP17" s="197"/>
      <c r="AQ17" s="196"/>
      <c r="AR17" s="197"/>
      <c r="AS17" s="196"/>
      <c r="AT17" s="197"/>
    </row>
    <row r="18" spans="1:46" s="194" customFormat="1" ht="31.5" customHeight="1" x14ac:dyDescent="0.25">
      <c r="A18" s="194">
        <v>15</v>
      </c>
      <c r="B18" s="195" t="s">
        <v>344</v>
      </c>
      <c r="C18" s="196">
        <v>-5.3E-3</v>
      </c>
      <c r="D18" s="197" t="s">
        <v>184</v>
      </c>
      <c r="E18" s="196">
        <v>-9.4000000000000004E-3</v>
      </c>
      <c r="F18" s="197" t="s">
        <v>184</v>
      </c>
      <c r="G18" s="196">
        <v>-3.0999999999999999E-3</v>
      </c>
      <c r="H18" s="197" t="s">
        <v>184</v>
      </c>
      <c r="I18" s="196">
        <v>-1.1000000000000001E-3</v>
      </c>
      <c r="J18" s="197" t="s">
        <v>184</v>
      </c>
      <c r="K18" s="196">
        <v>-5.4999999999999997E-3</v>
      </c>
      <c r="L18" s="197" t="s">
        <v>184</v>
      </c>
      <c r="M18" s="196">
        <v>-7.7999999999999996E-3</v>
      </c>
      <c r="N18" s="197" t="s">
        <v>184</v>
      </c>
      <c r="O18" s="196">
        <v>-6.9999999999999999E-4</v>
      </c>
      <c r="P18" s="197" t="s">
        <v>184</v>
      </c>
      <c r="Q18" s="196">
        <v>-3.5999999999999999E-3</v>
      </c>
      <c r="R18" s="197" t="s">
        <v>184</v>
      </c>
      <c r="S18" s="196">
        <v>8.6E-3</v>
      </c>
      <c r="T18" s="197" t="s">
        <v>184</v>
      </c>
      <c r="U18" s="196">
        <v>-1.52E-2</v>
      </c>
      <c r="V18" s="197" t="s">
        <v>184</v>
      </c>
      <c r="W18" s="196">
        <v>-1.5900000000000001E-2</v>
      </c>
      <c r="X18" s="197" t="s">
        <v>184</v>
      </c>
      <c r="Y18" s="196">
        <v>4.7999999999999996E-3</v>
      </c>
      <c r="Z18" s="197" t="s">
        <v>184</v>
      </c>
      <c r="AA18" s="196">
        <v>6.9999999999999999E-4</v>
      </c>
      <c r="AB18" s="197" t="s">
        <v>184</v>
      </c>
      <c r="AC18" s="196">
        <v>-2.86E-2</v>
      </c>
      <c r="AD18" s="197" t="s">
        <v>184</v>
      </c>
      <c r="AE18" s="196">
        <v>1</v>
      </c>
      <c r="AF18" s="197"/>
      <c r="AG18" s="196"/>
      <c r="AH18" s="197"/>
      <c r="AI18" s="196"/>
      <c r="AJ18" s="197"/>
      <c r="AK18" s="196"/>
      <c r="AL18" s="197"/>
      <c r="AM18" s="196"/>
      <c r="AN18" s="197"/>
      <c r="AO18" s="196"/>
      <c r="AP18" s="197"/>
      <c r="AQ18" s="196"/>
      <c r="AR18" s="197"/>
      <c r="AS18" s="196"/>
      <c r="AT18" s="197"/>
    </row>
    <row r="19" spans="1:46" s="181" customFormat="1" ht="31.5" customHeight="1" x14ac:dyDescent="0.25">
      <c r="A19" s="181">
        <v>16</v>
      </c>
      <c r="B19" s="182" t="s">
        <v>345</v>
      </c>
      <c r="C19" s="12">
        <v>7.5999999999999998E-2</v>
      </c>
      <c r="D19" s="183" t="s">
        <v>39</v>
      </c>
      <c r="E19" s="12">
        <v>0.57589999999999997</v>
      </c>
      <c r="F19" s="183" t="s">
        <v>35</v>
      </c>
      <c r="G19" s="12">
        <v>6.6E-3</v>
      </c>
      <c r="H19" s="183" t="s">
        <v>184</v>
      </c>
      <c r="I19" s="12">
        <v>-4.1999999999999997E-3</v>
      </c>
      <c r="J19" s="183" t="s">
        <v>184</v>
      </c>
      <c r="K19" s="12">
        <v>0.33450000000000002</v>
      </c>
      <c r="L19" s="183" t="s">
        <v>35</v>
      </c>
      <c r="M19" s="12">
        <v>0.33079999999999998</v>
      </c>
      <c r="N19" s="183" t="s">
        <v>35</v>
      </c>
      <c r="O19" s="12">
        <v>3.0999999999999999E-3</v>
      </c>
      <c r="P19" s="183" t="s">
        <v>184</v>
      </c>
      <c r="Q19" s="12">
        <v>0.21959999999999999</v>
      </c>
      <c r="R19" s="183" t="s">
        <v>35</v>
      </c>
      <c r="S19" s="12">
        <v>-4.1300000000000003E-2</v>
      </c>
      <c r="T19" s="183" t="s">
        <v>184</v>
      </c>
      <c r="U19" s="12">
        <v>-1.49E-2</v>
      </c>
      <c r="V19" s="183" t="s">
        <v>184</v>
      </c>
      <c r="W19" s="12">
        <v>-3.27E-2</v>
      </c>
      <c r="X19" s="183" t="s">
        <v>184</v>
      </c>
      <c r="Y19" s="12">
        <v>-6.7000000000000002E-3</v>
      </c>
      <c r="Z19" s="183" t="s">
        <v>184</v>
      </c>
      <c r="AA19" s="12">
        <v>4.5900000000000003E-2</v>
      </c>
      <c r="AB19" s="183" t="s">
        <v>184</v>
      </c>
      <c r="AC19" s="12">
        <v>-1.9400000000000001E-2</v>
      </c>
      <c r="AD19" s="183" t="s">
        <v>184</v>
      </c>
      <c r="AE19" s="12">
        <v>0.57479999999999998</v>
      </c>
      <c r="AF19" s="183" t="s">
        <v>35</v>
      </c>
      <c r="AG19" s="12">
        <v>1</v>
      </c>
      <c r="AH19" s="183"/>
      <c r="AI19" s="12"/>
      <c r="AJ19" s="183"/>
      <c r="AK19" s="12"/>
      <c r="AL19" s="183"/>
      <c r="AM19" s="12"/>
      <c r="AN19" s="183"/>
      <c r="AO19" s="12"/>
      <c r="AP19" s="183"/>
      <c r="AQ19" s="12"/>
      <c r="AR19" s="183"/>
      <c r="AS19" s="12"/>
      <c r="AT19" s="183"/>
    </row>
    <row r="20" spans="1:46" s="181" customFormat="1" ht="31.5" customHeight="1" x14ac:dyDescent="0.25">
      <c r="A20" s="181">
        <v>17</v>
      </c>
      <c r="B20" s="182" t="s">
        <v>346</v>
      </c>
      <c r="C20" s="12">
        <v>0.33</v>
      </c>
      <c r="D20" s="183" t="s">
        <v>35</v>
      </c>
      <c r="E20" s="12">
        <v>3.0000000000000001E-3</v>
      </c>
      <c r="F20" s="183" t="s">
        <v>184</v>
      </c>
      <c r="G20" s="12">
        <v>0.57950000000000002</v>
      </c>
      <c r="H20" s="183" t="s">
        <v>35</v>
      </c>
      <c r="I20" s="12">
        <v>5.0000000000000001E-4</v>
      </c>
      <c r="J20" s="183" t="s">
        <v>184</v>
      </c>
      <c r="K20" s="12">
        <v>0.33450000000000002</v>
      </c>
      <c r="L20" s="183" t="s">
        <v>35</v>
      </c>
      <c r="M20" s="12">
        <v>1.6999999999999999E-3</v>
      </c>
      <c r="N20" s="183" t="s">
        <v>184</v>
      </c>
      <c r="O20" s="12">
        <v>0.33810000000000001</v>
      </c>
      <c r="P20" s="183" t="s">
        <v>35</v>
      </c>
      <c r="Q20" s="12">
        <v>0.21959999999999999</v>
      </c>
      <c r="R20" s="183" t="s">
        <v>35</v>
      </c>
      <c r="S20" s="12">
        <v>1.6799999999999999E-2</v>
      </c>
      <c r="T20" s="183" t="s">
        <v>184</v>
      </c>
      <c r="U20" s="12">
        <v>6.6E-3</v>
      </c>
      <c r="V20" s="183" t="s">
        <v>184</v>
      </c>
      <c r="W20" s="12">
        <v>-8.2000000000000007E-3</v>
      </c>
      <c r="X20" s="183" t="s">
        <v>184</v>
      </c>
      <c r="Y20" s="12">
        <v>1.6799999999999999E-2</v>
      </c>
      <c r="Z20" s="183" t="s">
        <v>184</v>
      </c>
      <c r="AA20" s="12">
        <v>-4.5199999999999997E-2</v>
      </c>
      <c r="AB20" s="183" t="s">
        <v>184</v>
      </c>
      <c r="AC20" s="12">
        <v>4.0000000000000002E-4</v>
      </c>
      <c r="AD20" s="183" t="s">
        <v>184</v>
      </c>
      <c r="AE20" s="12">
        <v>0.57479999999999998</v>
      </c>
      <c r="AF20" s="183" t="s">
        <v>35</v>
      </c>
      <c r="AG20" s="12">
        <v>0.34</v>
      </c>
      <c r="AH20" s="183" t="s">
        <v>35</v>
      </c>
      <c r="AI20" s="12">
        <v>1</v>
      </c>
      <c r="AJ20" s="183"/>
      <c r="AK20" s="12"/>
      <c r="AL20" s="183"/>
      <c r="AM20" s="12"/>
      <c r="AN20" s="183"/>
      <c r="AO20" s="12"/>
      <c r="AP20" s="183"/>
      <c r="AQ20" s="12"/>
      <c r="AR20" s="183"/>
      <c r="AS20" s="12"/>
      <c r="AT20" s="183"/>
    </row>
    <row r="21" spans="1:46" s="181" customFormat="1" ht="31.5" customHeight="1" x14ac:dyDescent="0.25">
      <c r="A21" s="181">
        <v>18</v>
      </c>
      <c r="B21" s="182" t="s">
        <v>347</v>
      </c>
      <c r="C21" s="12">
        <v>-6.6199999999999995E-2</v>
      </c>
      <c r="D21" s="183" t="s">
        <v>39</v>
      </c>
      <c r="E21" s="12">
        <v>-8.9999999999999993E-3</v>
      </c>
      <c r="F21" s="183" t="s">
        <v>184</v>
      </c>
      <c r="G21" s="12">
        <v>-5.9999999999999995E-4</v>
      </c>
      <c r="H21" s="183" t="s">
        <v>184</v>
      </c>
      <c r="I21" s="12">
        <v>0.57830000000000004</v>
      </c>
      <c r="J21" s="183" t="s">
        <v>35</v>
      </c>
      <c r="K21" s="12">
        <v>-3.8999999999999998E-3</v>
      </c>
      <c r="L21" s="183" t="s">
        <v>184</v>
      </c>
      <c r="M21" s="12">
        <v>0.32529999999999998</v>
      </c>
      <c r="N21" s="183" t="s">
        <v>35</v>
      </c>
      <c r="O21" s="12">
        <v>0.33260000000000001</v>
      </c>
      <c r="P21" s="183" t="s">
        <v>35</v>
      </c>
      <c r="Q21" s="12">
        <v>0.21590000000000001</v>
      </c>
      <c r="R21" s="183" t="s">
        <v>35</v>
      </c>
      <c r="S21" s="12">
        <v>3.0200000000000001E-2</v>
      </c>
      <c r="T21" s="183" t="s">
        <v>184</v>
      </c>
      <c r="U21" s="12">
        <v>-1.04E-2</v>
      </c>
      <c r="V21" s="183" t="s">
        <v>184</v>
      </c>
      <c r="W21" s="12">
        <v>-7.7299999999999994E-2</v>
      </c>
      <c r="X21" s="183" t="s">
        <v>39</v>
      </c>
      <c r="Y21" s="12">
        <v>-2.0500000000000001E-2</v>
      </c>
      <c r="Z21" s="183" t="s">
        <v>184</v>
      </c>
      <c r="AA21" s="12">
        <v>-1.4200000000000001E-2</v>
      </c>
      <c r="AB21" s="183" t="s">
        <v>184</v>
      </c>
      <c r="AC21" s="12">
        <v>-7.4099999999999999E-2</v>
      </c>
      <c r="AD21" s="183" t="s">
        <v>39</v>
      </c>
      <c r="AE21" s="12">
        <v>0.57950000000000002</v>
      </c>
      <c r="AF21" s="183" t="s">
        <v>35</v>
      </c>
      <c r="AG21" s="12">
        <v>0.32900000000000001</v>
      </c>
      <c r="AH21" s="183" t="s">
        <v>35</v>
      </c>
      <c r="AI21" s="12">
        <v>0.33450000000000002</v>
      </c>
      <c r="AJ21" s="183" t="s">
        <v>35</v>
      </c>
      <c r="AK21" s="12">
        <v>1</v>
      </c>
      <c r="AL21" s="183"/>
      <c r="AM21" s="12"/>
      <c r="AN21" s="183"/>
      <c r="AO21" s="12"/>
      <c r="AP21" s="183"/>
      <c r="AQ21" s="12"/>
      <c r="AR21" s="183"/>
      <c r="AS21" s="12"/>
      <c r="AT21" s="183"/>
    </row>
    <row r="22" spans="1:46" s="181" customFormat="1" ht="31.5" customHeight="1" x14ac:dyDescent="0.25">
      <c r="A22" s="181">
        <v>19</v>
      </c>
      <c r="B22" s="182" t="s">
        <v>348</v>
      </c>
      <c r="C22" s="12">
        <v>0.2611</v>
      </c>
      <c r="D22" s="183" t="s">
        <v>35</v>
      </c>
      <c r="E22" s="12">
        <v>0.37940000000000002</v>
      </c>
      <c r="F22" s="183" t="s">
        <v>35</v>
      </c>
      <c r="G22" s="12">
        <v>0.38179999999999997</v>
      </c>
      <c r="H22" s="183" t="s">
        <v>35</v>
      </c>
      <c r="I22" s="12">
        <v>-1.1999999999999999E-3</v>
      </c>
      <c r="J22" s="183" t="s">
        <v>184</v>
      </c>
      <c r="K22" s="12">
        <v>0.65339999999999998</v>
      </c>
      <c r="L22" s="183" t="s">
        <v>35</v>
      </c>
      <c r="M22" s="12">
        <v>0.21970000000000001</v>
      </c>
      <c r="N22" s="183" t="s">
        <v>35</v>
      </c>
      <c r="O22" s="12">
        <v>0.22090000000000001</v>
      </c>
      <c r="P22" s="183" t="s">
        <v>35</v>
      </c>
      <c r="Q22" s="12">
        <v>0.4289</v>
      </c>
      <c r="R22" s="183" t="s">
        <v>35</v>
      </c>
      <c r="S22" s="12">
        <v>9.5999999999999992E-3</v>
      </c>
      <c r="T22" s="183" t="s">
        <v>184</v>
      </c>
      <c r="U22" s="12">
        <v>1.06E-2</v>
      </c>
      <c r="V22" s="183" t="s">
        <v>184</v>
      </c>
      <c r="W22" s="12">
        <v>-2.8199999999999999E-2</v>
      </c>
      <c r="X22" s="183" t="s">
        <v>184</v>
      </c>
      <c r="Y22" s="12">
        <v>2.1000000000000001E-2</v>
      </c>
      <c r="Z22" s="183" t="s">
        <v>184</v>
      </c>
      <c r="AA22" s="12">
        <v>3.0200000000000001E-2</v>
      </c>
      <c r="AB22" s="183" t="s">
        <v>184</v>
      </c>
      <c r="AC22" s="12">
        <v>-9.7000000000000003E-3</v>
      </c>
      <c r="AD22" s="183" t="s">
        <v>184</v>
      </c>
      <c r="AE22" s="12">
        <v>0.37869999999999998</v>
      </c>
      <c r="AF22" s="183" t="s">
        <v>35</v>
      </c>
      <c r="AG22" s="12">
        <v>0.65880000000000005</v>
      </c>
      <c r="AH22" s="183" t="s">
        <v>35</v>
      </c>
      <c r="AI22" s="12">
        <v>0.65880000000000005</v>
      </c>
      <c r="AJ22" s="183" t="s">
        <v>35</v>
      </c>
      <c r="AK22" s="12">
        <v>0.2185</v>
      </c>
      <c r="AL22" s="183" t="s">
        <v>35</v>
      </c>
      <c r="AM22" s="12">
        <v>1</v>
      </c>
      <c r="AN22" s="183"/>
      <c r="AO22" s="12"/>
      <c r="AP22" s="183"/>
      <c r="AQ22" s="12"/>
      <c r="AR22" s="183"/>
      <c r="AS22" s="12"/>
      <c r="AT22" s="183"/>
    </row>
    <row r="23" spans="1:46" s="194" customFormat="1" ht="31.5" customHeight="1" x14ac:dyDescent="0.25">
      <c r="A23" s="194">
        <v>20</v>
      </c>
      <c r="B23" s="195" t="s">
        <v>349</v>
      </c>
      <c r="C23" s="196">
        <v>8.0000000000000002E-3</v>
      </c>
      <c r="D23" s="197" t="s">
        <v>184</v>
      </c>
      <c r="E23" s="196">
        <v>0.37769999999999998</v>
      </c>
      <c r="F23" s="197" t="s">
        <v>35</v>
      </c>
      <c r="G23" s="196">
        <v>5.7999999999999996E-3</v>
      </c>
      <c r="H23" s="197" t="s">
        <v>184</v>
      </c>
      <c r="I23" s="196">
        <v>0.37609999999999999</v>
      </c>
      <c r="J23" s="197" t="s">
        <v>35</v>
      </c>
      <c r="K23" s="196">
        <v>0.22109999999999999</v>
      </c>
      <c r="L23" s="197" t="s">
        <v>35</v>
      </c>
      <c r="M23" s="196">
        <v>0.6522</v>
      </c>
      <c r="N23" s="197" t="s">
        <v>35</v>
      </c>
      <c r="O23" s="196">
        <v>0.2235</v>
      </c>
      <c r="P23" s="197" t="s">
        <v>35</v>
      </c>
      <c r="Q23" s="196">
        <v>0.43159999999999998</v>
      </c>
      <c r="R23" s="197" t="s">
        <v>35</v>
      </c>
      <c r="S23" s="196">
        <v>-1.6500000000000001E-2</v>
      </c>
      <c r="T23" s="197" t="s">
        <v>184</v>
      </c>
      <c r="U23" s="196">
        <v>8.8000000000000005E-3</v>
      </c>
      <c r="V23" s="197" t="s">
        <v>184</v>
      </c>
      <c r="W23" s="196">
        <v>-9.6299999999999997E-2</v>
      </c>
      <c r="X23" s="197" t="s">
        <v>41</v>
      </c>
      <c r="Y23" s="196">
        <v>-3.5000000000000001E-3</v>
      </c>
      <c r="Z23" s="197" t="s">
        <v>184</v>
      </c>
      <c r="AA23" s="196">
        <v>3.0099999999999998E-2</v>
      </c>
      <c r="AB23" s="197" t="s">
        <v>184</v>
      </c>
      <c r="AC23" s="196">
        <v>-6.0600000000000001E-2</v>
      </c>
      <c r="AD23" s="197" t="s">
        <v>38</v>
      </c>
      <c r="AE23" s="196">
        <v>0.37690000000000001</v>
      </c>
      <c r="AF23" s="197" t="s">
        <v>35</v>
      </c>
      <c r="AG23" s="196">
        <v>0.65569999999999995</v>
      </c>
      <c r="AH23" s="197" t="s">
        <v>35</v>
      </c>
      <c r="AI23" s="196">
        <v>0.22470000000000001</v>
      </c>
      <c r="AJ23" s="197" t="s">
        <v>35</v>
      </c>
      <c r="AK23" s="196">
        <v>0.65039999999999998</v>
      </c>
      <c r="AL23" s="197" t="s">
        <v>35</v>
      </c>
      <c r="AM23" s="196">
        <v>0.43430000000000002</v>
      </c>
      <c r="AN23" s="197" t="s">
        <v>35</v>
      </c>
      <c r="AO23" s="196">
        <v>1</v>
      </c>
      <c r="AP23" s="197"/>
      <c r="AQ23" s="196"/>
      <c r="AR23" s="197"/>
      <c r="AS23" s="196"/>
      <c r="AT23" s="197"/>
    </row>
    <row r="24" spans="1:46" s="194" customFormat="1" ht="31.5" customHeight="1" x14ac:dyDescent="0.25">
      <c r="A24" s="194">
        <v>21</v>
      </c>
      <c r="B24" s="195" t="s">
        <v>350</v>
      </c>
      <c r="C24" s="196">
        <v>0.30659999999999998</v>
      </c>
      <c r="D24" s="197" t="s">
        <v>35</v>
      </c>
      <c r="E24" s="196">
        <v>2.9999999999999997E-4</v>
      </c>
      <c r="F24" s="197" t="s">
        <v>184</v>
      </c>
      <c r="G24" s="196">
        <v>0.38179999999999997</v>
      </c>
      <c r="H24" s="197" t="s">
        <v>35</v>
      </c>
      <c r="I24" s="196">
        <v>0.37790000000000001</v>
      </c>
      <c r="J24" s="197" t="s">
        <v>35</v>
      </c>
      <c r="K24" s="196">
        <v>0.2185</v>
      </c>
      <c r="L24" s="197" t="s">
        <v>35</v>
      </c>
      <c r="M24" s="196">
        <v>0.21970000000000001</v>
      </c>
      <c r="N24" s="197" t="s">
        <v>35</v>
      </c>
      <c r="O24" s="196">
        <v>0.65700000000000003</v>
      </c>
      <c r="P24" s="197" t="s">
        <v>35</v>
      </c>
      <c r="Q24" s="196">
        <v>0.4289</v>
      </c>
      <c r="R24" s="197" t="s">
        <v>35</v>
      </c>
      <c r="S24" s="196">
        <v>1.5699999999999999E-2</v>
      </c>
      <c r="T24" s="197" t="s">
        <v>184</v>
      </c>
      <c r="U24" s="196">
        <v>-1.03E-2</v>
      </c>
      <c r="V24" s="197" t="s">
        <v>184</v>
      </c>
      <c r="W24" s="196">
        <v>-3.4599999999999999E-2</v>
      </c>
      <c r="X24" s="197" t="s">
        <v>184</v>
      </c>
      <c r="Y24" s="196">
        <v>-1.9E-3</v>
      </c>
      <c r="Z24" s="197" t="s">
        <v>184</v>
      </c>
      <c r="AA24" s="196">
        <v>-4.8800000000000003E-2</v>
      </c>
      <c r="AB24" s="197" t="s">
        <v>184</v>
      </c>
      <c r="AC24" s="196">
        <v>-2.69E-2</v>
      </c>
      <c r="AD24" s="197" t="s">
        <v>184</v>
      </c>
      <c r="AE24" s="196">
        <v>0.37869999999999998</v>
      </c>
      <c r="AF24" s="197" t="s">
        <v>35</v>
      </c>
      <c r="AG24" s="196">
        <v>0.22209999999999999</v>
      </c>
      <c r="AH24" s="197" t="s">
        <v>35</v>
      </c>
      <c r="AI24" s="196">
        <v>0.65880000000000005</v>
      </c>
      <c r="AJ24" s="197" t="s">
        <v>35</v>
      </c>
      <c r="AK24" s="196">
        <v>0.65339999999999998</v>
      </c>
      <c r="AL24" s="197" t="s">
        <v>35</v>
      </c>
      <c r="AM24" s="196">
        <v>0.43159999999999998</v>
      </c>
      <c r="AN24" s="197" t="s">
        <v>35</v>
      </c>
      <c r="AO24" s="196">
        <v>0.43430000000000002</v>
      </c>
      <c r="AP24" s="197" t="s">
        <v>35</v>
      </c>
      <c r="AQ24" s="196">
        <v>1</v>
      </c>
      <c r="AR24" s="197"/>
      <c r="AS24" s="196"/>
      <c r="AT24" s="197"/>
    </row>
    <row r="25" spans="1:46" s="181" customFormat="1" ht="31.5" customHeight="1" x14ac:dyDescent="0.25">
      <c r="A25" s="187">
        <v>22</v>
      </c>
      <c r="B25" s="188" t="s">
        <v>351</v>
      </c>
      <c r="C25" s="189">
        <v>0.2384</v>
      </c>
      <c r="D25" s="190" t="s">
        <v>35</v>
      </c>
      <c r="E25" s="189">
        <v>0.2601</v>
      </c>
      <c r="F25" s="190" t="s">
        <v>35</v>
      </c>
      <c r="G25" s="189">
        <v>0.26179999999999998</v>
      </c>
      <c r="H25" s="190" t="s">
        <v>35</v>
      </c>
      <c r="I25" s="189">
        <v>0.2591</v>
      </c>
      <c r="J25" s="190" t="s">
        <v>35</v>
      </c>
      <c r="K25" s="189">
        <v>0.44800000000000001</v>
      </c>
      <c r="L25" s="190" t="s">
        <v>35</v>
      </c>
      <c r="M25" s="189">
        <v>0.44919999999999999</v>
      </c>
      <c r="N25" s="190" t="s">
        <v>35</v>
      </c>
      <c r="O25" s="189">
        <v>0.45040000000000002</v>
      </c>
      <c r="P25" s="190" t="s">
        <v>35</v>
      </c>
      <c r="Q25" s="189">
        <v>0.68240000000000001</v>
      </c>
      <c r="R25" s="190" t="s">
        <v>35</v>
      </c>
      <c r="S25" s="189">
        <v>1.6400000000000001E-2</v>
      </c>
      <c r="T25" s="190" t="s">
        <v>184</v>
      </c>
      <c r="U25" s="189">
        <v>3.6999999999999998E-2</v>
      </c>
      <c r="V25" s="190" t="s">
        <v>184</v>
      </c>
      <c r="W25" s="189">
        <v>-5.9900000000000002E-2</v>
      </c>
      <c r="X25" s="190" t="s">
        <v>38</v>
      </c>
      <c r="Y25" s="189">
        <v>3.09E-2</v>
      </c>
      <c r="Z25" s="190" t="s">
        <v>184</v>
      </c>
      <c r="AA25" s="189">
        <v>2.07E-2</v>
      </c>
      <c r="AB25" s="189" t="s">
        <v>184</v>
      </c>
      <c r="AC25" s="189">
        <v>-4.2299999999999997E-2</v>
      </c>
      <c r="AD25" s="190" t="s">
        <v>184</v>
      </c>
      <c r="AE25" s="189">
        <v>0.2596</v>
      </c>
      <c r="AF25" s="190" t="s">
        <v>35</v>
      </c>
      <c r="AG25" s="189">
        <v>0.45169999999999999</v>
      </c>
      <c r="AH25" s="190" t="s">
        <v>35</v>
      </c>
      <c r="AI25" s="189">
        <v>0.45169999999999999</v>
      </c>
      <c r="AJ25" s="190" t="s">
        <v>35</v>
      </c>
      <c r="AK25" s="189">
        <v>0.44800000000000001</v>
      </c>
      <c r="AL25" s="190" t="s">
        <v>35</v>
      </c>
      <c r="AM25" s="189">
        <v>0.68559999999999999</v>
      </c>
      <c r="AN25" s="190" t="s">
        <v>35</v>
      </c>
      <c r="AO25" s="189">
        <v>0.68879999999999997</v>
      </c>
      <c r="AP25" s="190" t="s">
        <v>35</v>
      </c>
      <c r="AQ25" s="189">
        <v>0.68559999999999999</v>
      </c>
      <c r="AR25" s="190" t="s">
        <v>35</v>
      </c>
      <c r="AS25" s="189">
        <v>1</v>
      </c>
      <c r="AT25" s="190"/>
    </row>
    <row r="27" spans="1:46" x14ac:dyDescent="0.25">
      <c r="A27" s="313" t="s">
        <v>25</v>
      </c>
      <c r="B27" s="313"/>
      <c r="C27" s="313"/>
      <c r="D27" s="313"/>
      <c r="E27" s="313"/>
      <c r="F27" s="313"/>
      <c r="G27" s="313"/>
      <c r="H27" s="313"/>
      <c r="I27" s="313"/>
      <c r="J27" s="313"/>
      <c r="K27" s="313"/>
      <c r="L27" s="313"/>
      <c r="M27" s="313"/>
      <c r="N27" s="313"/>
      <c r="O27" s="313"/>
      <c r="P27" s="313"/>
      <c r="AC27" s="1"/>
      <c r="AE27" s="1"/>
      <c r="AG27" s="1"/>
      <c r="AI27" s="1"/>
      <c r="AK27" s="1"/>
      <c r="AM27" s="1"/>
    </row>
    <row r="28" spans="1:46" ht="18" x14ac:dyDescent="0.25">
      <c r="A28" s="313" t="s">
        <v>177</v>
      </c>
      <c r="B28" s="313"/>
      <c r="C28" s="313"/>
      <c r="D28" s="313"/>
      <c r="E28" s="313"/>
      <c r="F28" s="313"/>
      <c r="G28" s="313"/>
      <c r="H28" s="313"/>
      <c r="I28" s="313"/>
      <c r="J28" s="313"/>
      <c r="K28" s="313"/>
      <c r="L28" s="313"/>
      <c r="M28" s="313"/>
      <c r="N28" s="313"/>
      <c r="O28" s="313"/>
      <c r="P28" s="313"/>
      <c r="AC28" s="1"/>
      <c r="AE28" s="1"/>
      <c r="AG28" s="1"/>
      <c r="AI28" s="1"/>
      <c r="AK28" s="1"/>
      <c r="AM28" s="1"/>
    </row>
    <row r="29" spans="1:46" ht="18" x14ac:dyDescent="0.25">
      <c r="D29" s="180"/>
      <c r="F29" s="180"/>
      <c r="H29" s="180"/>
      <c r="J29" s="180"/>
      <c r="L29" s="180"/>
      <c r="N29" s="180"/>
      <c r="P29" s="180"/>
      <c r="R29" s="180"/>
      <c r="T29" s="180"/>
      <c r="V29" s="180"/>
      <c r="X29" s="180"/>
      <c r="Z29" s="180"/>
      <c r="AB29" s="180"/>
      <c r="AD29" s="180"/>
      <c r="AF29" s="180"/>
      <c r="AH29" s="180"/>
      <c r="AJ29" s="180"/>
      <c r="AL29" s="180"/>
      <c r="AN29" s="180"/>
      <c r="AP29" s="180"/>
      <c r="AR29" s="180"/>
      <c r="AT29" s="180"/>
    </row>
    <row r="30" spans="1:46" ht="18" x14ac:dyDescent="0.25">
      <c r="D30" s="180"/>
      <c r="F30" s="180"/>
      <c r="H30" s="180"/>
      <c r="J30" s="180"/>
      <c r="L30" s="180"/>
      <c r="N30" s="180"/>
      <c r="P30" s="180"/>
      <c r="R30" s="180"/>
      <c r="T30" s="180"/>
      <c r="V30" s="180"/>
      <c r="X30" s="180"/>
      <c r="Z30" s="180"/>
      <c r="AB30" s="180"/>
      <c r="AD30" s="180"/>
      <c r="AF30" s="180"/>
      <c r="AH30" s="180"/>
      <c r="AJ30" s="180"/>
      <c r="AL30" s="180"/>
      <c r="AN30" s="180"/>
      <c r="AP30" s="180"/>
      <c r="AR30" s="180"/>
      <c r="AT30" s="180"/>
    </row>
    <row r="31" spans="1:46" x14ac:dyDescent="0.25">
      <c r="E31" s="1"/>
      <c r="I31" s="1"/>
      <c r="M31" s="1"/>
      <c r="S31" s="1"/>
      <c r="W31" s="1"/>
      <c r="AA31" s="1"/>
      <c r="AC31" s="1"/>
      <c r="AG31" s="1"/>
      <c r="AK31" s="1"/>
      <c r="AQ31" s="1"/>
    </row>
    <row r="32" spans="1:46" x14ac:dyDescent="0.25">
      <c r="E32" s="1"/>
      <c r="I32" s="1"/>
      <c r="M32" s="1"/>
      <c r="S32" s="1"/>
      <c r="W32" s="1"/>
      <c r="AA32" s="1"/>
      <c r="AB32" s="11"/>
      <c r="AC32" s="1"/>
      <c r="AG32" s="1"/>
      <c r="AK32" s="1"/>
      <c r="AQ32" s="1"/>
    </row>
    <row r="33" spans="4:46" ht="18" x14ac:dyDescent="0.25">
      <c r="D33" s="180"/>
      <c r="F33" s="180"/>
      <c r="H33" s="180"/>
      <c r="J33" s="180"/>
      <c r="L33" s="180"/>
      <c r="N33" s="180"/>
      <c r="P33" s="180"/>
      <c r="R33" s="180"/>
      <c r="T33" s="180"/>
      <c r="V33" s="180"/>
      <c r="X33" s="180"/>
      <c r="Z33" s="180"/>
      <c r="AB33" s="180"/>
      <c r="AD33" s="180"/>
      <c r="AF33" s="180"/>
      <c r="AH33" s="180"/>
      <c r="AJ33" s="180"/>
      <c r="AL33" s="180"/>
      <c r="AN33" s="180"/>
      <c r="AP33" s="180"/>
      <c r="AR33" s="180"/>
      <c r="AT33" s="180"/>
    </row>
    <row r="34" spans="4:46" ht="18" x14ac:dyDescent="0.25">
      <c r="J34" s="180"/>
      <c r="L34" s="180"/>
      <c r="N34" s="180"/>
      <c r="P34" s="180"/>
      <c r="R34" s="180"/>
      <c r="T34" s="180"/>
      <c r="V34" s="180"/>
      <c r="X34" s="180"/>
      <c r="Z34" s="180"/>
      <c r="AB34" s="180"/>
      <c r="AH34" s="180"/>
      <c r="AJ34" s="180"/>
      <c r="AL34" s="180"/>
      <c r="AN34" s="180"/>
      <c r="AP34" s="180"/>
      <c r="AR34" s="180"/>
      <c r="AT34" s="180"/>
    </row>
    <row r="35" spans="4:46" ht="18" x14ac:dyDescent="0.25">
      <c r="J35" s="180"/>
      <c r="L35" s="180"/>
      <c r="N35" s="180"/>
      <c r="P35" s="180"/>
      <c r="R35" s="180"/>
      <c r="T35" s="180"/>
      <c r="V35" s="180"/>
      <c r="X35" s="180"/>
      <c r="Z35" s="180"/>
      <c r="AB35" s="180"/>
      <c r="AH35" s="180"/>
      <c r="AJ35" s="180"/>
      <c r="AL35" s="180"/>
      <c r="AN35" s="180"/>
      <c r="AP35" s="180"/>
      <c r="AR35" s="180"/>
      <c r="AT35" s="180"/>
    </row>
    <row r="36" spans="4:46" ht="18" x14ac:dyDescent="0.25">
      <c r="D36" s="180"/>
      <c r="F36" s="180"/>
      <c r="H36" s="180"/>
      <c r="J36" s="180"/>
      <c r="L36" s="180"/>
      <c r="N36" s="180"/>
      <c r="P36" s="180"/>
      <c r="R36" s="180"/>
      <c r="T36" s="180"/>
      <c r="V36" s="180"/>
      <c r="X36" s="180"/>
      <c r="Z36" s="180"/>
      <c r="AB36" s="180"/>
      <c r="AD36" s="180"/>
      <c r="AF36" s="180"/>
      <c r="AH36" s="180"/>
      <c r="AJ36" s="180"/>
      <c r="AL36" s="180"/>
      <c r="AN36" s="180"/>
      <c r="AP36" s="180"/>
      <c r="AR36" s="180"/>
      <c r="AT36" s="180"/>
    </row>
    <row r="37" spans="4:46" ht="18" x14ac:dyDescent="0.25">
      <c r="D37" s="180"/>
      <c r="F37" s="180"/>
      <c r="H37" s="180"/>
      <c r="J37" s="180"/>
      <c r="L37" s="180"/>
      <c r="N37" s="180"/>
      <c r="P37" s="180"/>
      <c r="R37" s="180"/>
      <c r="T37" s="180"/>
      <c r="V37" s="180"/>
      <c r="X37" s="180"/>
      <c r="Z37" s="180"/>
      <c r="AB37" s="180"/>
      <c r="AD37" s="180"/>
      <c r="AF37" s="180"/>
      <c r="AH37" s="180"/>
      <c r="AJ37" s="180"/>
      <c r="AL37" s="180"/>
      <c r="AN37" s="180"/>
      <c r="AP37" s="180"/>
      <c r="AR37" s="180"/>
      <c r="AT37" s="180"/>
    </row>
    <row r="38" spans="4:46" ht="18" x14ac:dyDescent="0.25">
      <c r="D38" s="180"/>
      <c r="F38" s="180"/>
      <c r="H38" s="180"/>
      <c r="J38" s="180"/>
      <c r="L38" s="180"/>
      <c r="N38" s="180"/>
      <c r="P38" s="180"/>
      <c r="R38" s="180"/>
      <c r="T38" s="180"/>
      <c r="V38" s="180"/>
      <c r="X38" s="180"/>
      <c r="Z38" s="180"/>
      <c r="AB38" s="180"/>
      <c r="AD38" s="180"/>
      <c r="AF38" s="180"/>
      <c r="AH38" s="180"/>
      <c r="AJ38" s="180"/>
      <c r="AL38" s="180"/>
      <c r="AN38" s="180"/>
      <c r="AP38" s="180"/>
      <c r="AR38" s="180"/>
      <c r="AT38" s="180"/>
    </row>
    <row r="39" spans="4:46" ht="18" x14ac:dyDescent="0.25">
      <c r="D39" s="180"/>
      <c r="F39" s="180"/>
      <c r="H39" s="180"/>
      <c r="J39" s="180"/>
      <c r="L39" s="180"/>
      <c r="N39" s="180"/>
      <c r="P39" s="180"/>
      <c r="R39" s="180"/>
      <c r="T39" s="180"/>
      <c r="V39" s="180"/>
      <c r="X39" s="180"/>
      <c r="Z39" s="180"/>
      <c r="AB39" s="180"/>
      <c r="AD39" s="180"/>
      <c r="AF39" s="180"/>
      <c r="AH39" s="180"/>
      <c r="AJ39" s="180"/>
      <c r="AL39" s="180"/>
      <c r="AN39" s="180"/>
      <c r="AP39" s="180"/>
      <c r="AR39" s="180"/>
      <c r="AT39" s="180"/>
    </row>
    <row r="40" spans="4:46" ht="18" x14ac:dyDescent="0.25">
      <c r="D40" s="180"/>
      <c r="F40" s="180"/>
      <c r="H40" s="180"/>
      <c r="J40" s="180"/>
      <c r="L40" s="180"/>
      <c r="N40" s="180"/>
      <c r="P40" s="180"/>
      <c r="R40" s="180"/>
      <c r="T40" s="180"/>
      <c r="V40" s="180"/>
      <c r="X40" s="180"/>
      <c r="Z40" s="180"/>
      <c r="AB40" s="180"/>
      <c r="AD40" s="180"/>
      <c r="AF40" s="180"/>
      <c r="AH40" s="180"/>
      <c r="AJ40" s="180"/>
      <c r="AL40" s="180"/>
      <c r="AN40" s="180"/>
      <c r="AP40" s="180"/>
      <c r="AR40" s="180"/>
      <c r="AT40" s="180"/>
    </row>
    <row r="41" spans="4:46" ht="18" x14ac:dyDescent="0.25">
      <c r="D41" s="180"/>
      <c r="F41" s="180"/>
      <c r="H41" s="180"/>
      <c r="J41" s="180"/>
      <c r="L41" s="180"/>
      <c r="N41" s="180"/>
      <c r="P41" s="180"/>
      <c r="R41" s="180"/>
      <c r="T41" s="180"/>
      <c r="V41" s="180"/>
      <c r="X41" s="180"/>
      <c r="Z41" s="180"/>
      <c r="AB41" s="180"/>
      <c r="AD41" s="180"/>
      <c r="AF41" s="180"/>
      <c r="AH41" s="180"/>
      <c r="AJ41" s="180"/>
      <c r="AL41" s="180"/>
      <c r="AN41" s="180"/>
      <c r="AP41" s="180"/>
      <c r="AR41" s="180"/>
      <c r="AT41" s="180"/>
    </row>
    <row r="42" spans="4:46" ht="18" x14ac:dyDescent="0.25">
      <c r="D42" s="180"/>
      <c r="F42" s="180"/>
      <c r="H42" s="180"/>
      <c r="J42" s="180"/>
      <c r="L42" s="180"/>
      <c r="N42" s="180"/>
      <c r="P42" s="180"/>
      <c r="R42" s="180"/>
      <c r="T42" s="180"/>
      <c r="V42" s="180"/>
      <c r="X42" s="180"/>
      <c r="Z42" s="180"/>
      <c r="AB42" s="180"/>
      <c r="AD42" s="180"/>
      <c r="AF42" s="180"/>
      <c r="AH42" s="180"/>
      <c r="AJ42" s="180"/>
      <c r="AL42" s="180"/>
      <c r="AN42" s="180"/>
      <c r="AP42" s="180"/>
      <c r="AR42" s="180"/>
      <c r="AT42" s="180"/>
    </row>
    <row r="43" spans="4:46" ht="18" x14ac:dyDescent="0.25">
      <c r="D43" s="180"/>
      <c r="F43" s="180"/>
      <c r="H43" s="180"/>
      <c r="J43" s="180"/>
      <c r="L43" s="180"/>
      <c r="N43" s="180"/>
      <c r="P43" s="180"/>
      <c r="R43" s="180"/>
      <c r="T43" s="180"/>
      <c r="V43" s="180"/>
      <c r="X43" s="180"/>
      <c r="Z43" s="180"/>
      <c r="AB43" s="180"/>
      <c r="AD43" s="180"/>
      <c r="AF43" s="180"/>
      <c r="AH43" s="180"/>
      <c r="AJ43" s="180"/>
      <c r="AL43" s="180"/>
      <c r="AN43" s="180"/>
      <c r="AP43" s="180"/>
      <c r="AR43" s="180"/>
      <c r="AT43" s="180"/>
    </row>
    <row r="44" spans="4:46" ht="18" x14ac:dyDescent="0.25">
      <c r="D44" s="180"/>
      <c r="F44" s="180"/>
      <c r="H44" s="180"/>
      <c r="J44" s="180"/>
      <c r="L44" s="180"/>
      <c r="N44" s="180"/>
      <c r="P44" s="180"/>
      <c r="R44" s="180"/>
      <c r="T44" s="180"/>
      <c r="V44" s="180"/>
      <c r="X44" s="180"/>
      <c r="Z44" s="180"/>
      <c r="AB44" s="180"/>
      <c r="AD44" s="180"/>
      <c r="AF44" s="180"/>
      <c r="AH44" s="180"/>
      <c r="AJ44" s="180"/>
      <c r="AL44" s="180"/>
      <c r="AN44" s="180"/>
      <c r="AP44" s="180"/>
      <c r="AR44" s="180"/>
      <c r="AT44" s="180"/>
    </row>
    <row r="45" spans="4:46" ht="18" x14ac:dyDescent="0.25">
      <c r="D45" s="180"/>
      <c r="F45" s="180"/>
      <c r="H45" s="180"/>
      <c r="J45" s="180"/>
      <c r="L45" s="180"/>
      <c r="N45" s="180"/>
      <c r="P45" s="180"/>
      <c r="R45" s="180"/>
      <c r="T45" s="180"/>
      <c r="V45" s="180"/>
      <c r="X45" s="180"/>
      <c r="Z45" s="180"/>
      <c r="AB45" s="180"/>
      <c r="AD45" s="180"/>
      <c r="AF45" s="180"/>
      <c r="AH45" s="180"/>
      <c r="AJ45" s="180"/>
      <c r="AL45" s="180"/>
      <c r="AN45" s="180"/>
      <c r="AP45" s="180"/>
      <c r="AR45" s="180"/>
      <c r="AT45" s="180"/>
    </row>
    <row r="46" spans="4:46" ht="18" x14ac:dyDescent="0.25">
      <c r="D46" s="180"/>
      <c r="F46" s="180"/>
      <c r="H46" s="180"/>
      <c r="J46" s="180"/>
      <c r="L46" s="180"/>
      <c r="N46" s="180"/>
      <c r="P46" s="180"/>
      <c r="R46" s="180"/>
      <c r="T46" s="180"/>
      <c r="V46" s="180"/>
      <c r="X46" s="180"/>
      <c r="Z46" s="180"/>
      <c r="AB46" s="180"/>
      <c r="AD46" s="180"/>
      <c r="AF46" s="180"/>
      <c r="AH46" s="180"/>
      <c r="AJ46" s="180"/>
      <c r="AL46" s="180"/>
      <c r="AN46" s="180"/>
      <c r="AP46" s="180"/>
      <c r="AR46" s="180"/>
      <c r="AT46" s="180"/>
    </row>
    <row r="47" spans="4:46" ht="18" x14ac:dyDescent="0.25">
      <c r="D47" s="180"/>
      <c r="F47" s="180"/>
      <c r="H47" s="180"/>
      <c r="J47" s="180"/>
      <c r="L47" s="180"/>
      <c r="N47" s="180"/>
      <c r="P47" s="180"/>
      <c r="R47" s="180"/>
      <c r="T47" s="180"/>
      <c r="V47" s="180"/>
      <c r="X47" s="180"/>
      <c r="Z47" s="180"/>
      <c r="AB47" s="180"/>
      <c r="AD47" s="180"/>
      <c r="AF47" s="180"/>
      <c r="AH47" s="180"/>
      <c r="AJ47" s="180"/>
      <c r="AL47" s="180"/>
      <c r="AN47" s="180"/>
      <c r="AP47" s="180"/>
      <c r="AR47" s="180"/>
      <c r="AT47" s="180"/>
    </row>
    <row r="48" spans="4:46" ht="18" x14ac:dyDescent="0.25">
      <c r="D48" s="180"/>
      <c r="F48" s="180"/>
      <c r="H48" s="180"/>
      <c r="J48" s="180"/>
      <c r="L48" s="180"/>
      <c r="N48" s="180"/>
      <c r="P48" s="180"/>
      <c r="R48" s="180"/>
      <c r="T48" s="180"/>
      <c r="V48" s="180"/>
      <c r="X48" s="180"/>
      <c r="Z48" s="180"/>
      <c r="AB48" s="180"/>
      <c r="AD48" s="180"/>
      <c r="AF48" s="180"/>
      <c r="AH48" s="180"/>
      <c r="AJ48" s="180"/>
      <c r="AL48" s="180"/>
      <c r="AN48" s="180"/>
      <c r="AP48" s="180"/>
      <c r="AR48" s="180"/>
      <c r="AT48" s="180"/>
    </row>
    <row r="49" spans="4:46" ht="18" x14ac:dyDescent="0.25">
      <c r="D49" s="180"/>
      <c r="F49" s="180"/>
      <c r="H49" s="180"/>
      <c r="J49" s="180"/>
      <c r="L49" s="180"/>
      <c r="N49" s="180"/>
      <c r="P49" s="180"/>
      <c r="R49" s="180"/>
      <c r="T49" s="180"/>
      <c r="V49" s="180"/>
      <c r="X49" s="180"/>
      <c r="Z49" s="180"/>
      <c r="AB49" s="180"/>
      <c r="AD49" s="180"/>
      <c r="AF49" s="180"/>
      <c r="AH49" s="180"/>
      <c r="AJ49" s="180"/>
      <c r="AL49" s="180"/>
      <c r="AN49" s="180"/>
      <c r="AP49" s="180"/>
      <c r="AR49" s="180"/>
      <c r="AT49" s="180"/>
    </row>
    <row r="50" spans="4:46" ht="18" x14ac:dyDescent="0.25">
      <c r="D50" s="180"/>
      <c r="F50" s="180"/>
      <c r="H50" s="180"/>
      <c r="J50" s="180"/>
      <c r="L50" s="180"/>
      <c r="N50" s="180"/>
      <c r="P50" s="180"/>
      <c r="R50" s="180"/>
      <c r="T50" s="180"/>
      <c r="V50" s="180"/>
      <c r="X50" s="180"/>
      <c r="Z50" s="180"/>
      <c r="AB50" s="180"/>
      <c r="AD50" s="180"/>
      <c r="AF50" s="180"/>
      <c r="AH50" s="180"/>
      <c r="AJ50" s="180"/>
      <c r="AL50" s="180"/>
      <c r="AN50" s="180"/>
      <c r="AP50" s="180"/>
      <c r="AR50" s="180"/>
      <c r="AT50" s="180"/>
    </row>
    <row r="51" spans="4:46" ht="18" x14ac:dyDescent="0.25">
      <c r="D51" s="180"/>
      <c r="F51" s="180"/>
      <c r="H51" s="180"/>
      <c r="J51" s="180"/>
      <c r="L51" s="180"/>
      <c r="N51" s="180"/>
      <c r="P51" s="180"/>
      <c r="R51" s="180"/>
      <c r="T51" s="180"/>
      <c r="V51" s="180"/>
      <c r="X51" s="180"/>
      <c r="Z51" s="180"/>
      <c r="AB51" s="180"/>
      <c r="AD51" s="180"/>
      <c r="AF51" s="180"/>
      <c r="AH51" s="180"/>
      <c r="AJ51" s="180"/>
      <c r="AL51" s="180"/>
      <c r="AN51" s="180"/>
      <c r="AP51" s="180"/>
      <c r="AR51" s="180"/>
      <c r="AT51" s="180"/>
    </row>
  </sheetData>
  <mergeCells count="3">
    <mergeCell ref="A27:P27"/>
    <mergeCell ref="A28:P28"/>
    <mergeCell ref="A1:AT1"/>
  </mergeCells>
  <pageMargins left="0.7" right="0.7" top="0.75" bottom="0.75" header="0.3" footer="0.3"/>
  <pageSetup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FCDB9-3B1C-4563-AEBA-95644BE07914}">
  <dimension ref="A1:W44"/>
  <sheetViews>
    <sheetView showGridLines="0" workbookViewId="0">
      <selection sqref="A1:S1"/>
    </sheetView>
  </sheetViews>
  <sheetFormatPr defaultRowHeight="15" x14ac:dyDescent="0.25"/>
  <cols>
    <col min="1" max="1" width="41.5703125" customWidth="1"/>
    <col min="2" max="2" width="11.140625" customWidth="1"/>
    <col min="3" max="3" width="4" customWidth="1"/>
    <col min="4" max="4" width="4.5703125" customWidth="1"/>
    <col min="5" max="5" width="11.140625" customWidth="1"/>
    <col min="6" max="6" width="4" customWidth="1"/>
    <col min="7" max="7" width="4.5703125" customWidth="1"/>
    <col min="8" max="8" width="11.140625" style="9" customWidth="1"/>
    <col min="9" max="9" width="4" style="9" customWidth="1"/>
    <col min="10" max="10" width="4.85546875" style="9" customWidth="1"/>
    <col min="11" max="11" width="11.140625" style="9" customWidth="1"/>
    <col min="12" max="12" width="4" style="9" customWidth="1"/>
    <col min="13" max="13" width="5.140625" style="9" customWidth="1"/>
    <col min="14" max="14" width="11.140625" customWidth="1"/>
    <col min="15" max="15" width="4" customWidth="1"/>
    <col min="16" max="16" width="4.85546875" customWidth="1"/>
    <col min="17" max="17" width="11.140625" customWidth="1"/>
    <col min="18" max="18" width="4" customWidth="1"/>
    <col min="19" max="19" width="5.140625" customWidth="1"/>
  </cols>
  <sheetData>
    <row r="1" spans="1:19" ht="15.75" x14ac:dyDescent="0.25">
      <c r="A1" s="357" t="s">
        <v>328</v>
      </c>
      <c r="B1" s="357"/>
      <c r="C1" s="357"/>
      <c r="D1" s="357"/>
      <c r="E1" s="357"/>
      <c r="F1" s="357"/>
      <c r="G1" s="357"/>
      <c r="H1" s="357"/>
      <c r="I1" s="357"/>
      <c r="J1" s="357"/>
      <c r="K1" s="357"/>
      <c r="L1" s="357"/>
      <c r="M1" s="357"/>
      <c r="N1" s="357"/>
      <c r="O1" s="357"/>
      <c r="P1" s="357"/>
      <c r="Q1" s="357"/>
      <c r="R1" s="357"/>
      <c r="S1" s="357"/>
    </row>
    <row r="3" spans="1:19" s="1" customFormat="1" x14ac:dyDescent="0.25">
      <c r="B3" s="346" t="s">
        <v>19</v>
      </c>
      <c r="C3" s="346"/>
      <c r="D3" s="346"/>
      <c r="E3" s="346" t="s">
        <v>325</v>
      </c>
      <c r="F3" s="346"/>
      <c r="G3" s="346"/>
      <c r="H3" s="365" t="s">
        <v>326</v>
      </c>
      <c r="I3" s="365"/>
      <c r="J3" s="365"/>
      <c r="K3" s="365" t="s">
        <v>327</v>
      </c>
      <c r="L3" s="365"/>
      <c r="M3" s="365"/>
      <c r="N3" s="346" t="s">
        <v>372</v>
      </c>
      <c r="O3" s="346"/>
      <c r="P3" s="346"/>
      <c r="Q3" s="346" t="s">
        <v>373</v>
      </c>
      <c r="R3" s="346"/>
      <c r="S3" s="346"/>
    </row>
    <row r="4" spans="1:19" ht="69.75" customHeight="1" x14ac:dyDescent="0.25">
      <c r="B4" s="362" t="s">
        <v>237</v>
      </c>
      <c r="C4" s="362"/>
      <c r="D4" s="362"/>
      <c r="E4" s="362" t="s">
        <v>215</v>
      </c>
      <c r="F4" s="362"/>
      <c r="G4" s="362"/>
      <c r="H4" s="362" t="s">
        <v>248</v>
      </c>
      <c r="I4" s="362"/>
      <c r="J4" s="362"/>
      <c r="K4" s="362" t="s">
        <v>249</v>
      </c>
      <c r="L4" s="362"/>
      <c r="M4" s="362"/>
      <c r="N4" s="362" t="s">
        <v>248</v>
      </c>
      <c r="O4" s="362"/>
      <c r="P4" s="362"/>
      <c r="Q4" s="362" t="s">
        <v>249</v>
      </c>
      <c r="R4" s="362"/>
      <c r="S4" s="362"/>
    </row>
    <row r="5" spans="1:19" ht="15.75" x14ac:dyDescent="0.25">
      <c r="A5" s="7"/>
      <c r="B5" s="366" t="s">
        <v>25</v>
      </c>
      <c r="C5" s="366"/>
      <c r="D5" s="366"/>
      <c r="E5" s="366" t="s">
        <v>331</v>
      </c>
      <c r="F5" s="366"/>
      <c r="G5" s="366"/>
      <c r="H5" s="363" t="s">
        <v>25</v>
      </c>
      <c r="I5" s="363"/>
      <c r="J5" s="363"/>
      <c r="K5" s="363" t="s">
        <v>25</v>
      </c>
      <c r="L5" s="363"/>
      <c r="M5" s="363"/>
      <c r="N5" s="366" t="s">
        <v>25</v>
      </c>
      <c r="O5" s="366"/>
      <c r="P5" s="366"/>
      <c r="Q5" s="366" t="s">
        <v>25</v>
      </c>
      <c r="R5" s="366"/>
      <c r="S5" s="366"/>
    </row>
    <row r="6" spans="1:19" ht="18.75" customHeight="1" thickBot="1" x14ac:dyDescent="0.3">
      <c r="A6" s="8" t="s">
        <v>29</v>
      </c>
      <c r="B6" s="367" t="s">
        <v>31</v>
      </c>
      <c r="C6" s="367"/>
      <c r="D6" s="248" t="s">
        <v>30</v>
      </c>
      <c r="E6" s="367" t="s">
        <v>332</v>
      </c>
      <c r="F6" s="367"/>
      <c r="G6" s="248" t="s">
        <v>30</v>
      </c>
      <c r="H6" s="364" t="s">
        <v>31</v>
      </c>
      <c r="I6" s="364"/>
      <c r="J6" s="253" t="s">
        <v>30</v>
      </c>
      <c r="K6" s="364" t="s">
        <v>31</v>
      </c>
      <c r="L6" s="364"/>
      <c r="M6" s="253" t="s">
        <v>30</v>
      </c>
      <c r="N6" s="367" t="s">
        <v>343</v>
      </c>
      <c r="O6" s="367"/>
      <c r="P6" s="248" t="s">
        <v>30</v>
      </c>
      <c r="Q6" s="367" t="s">
        <v>343</v>
      </c>
      <c r="R6" s="367"/>
      <c r="S6" s="248" t="s">
        <v>30</v>
      </c>
    </row>
    <row r="7" spans="1:19" ht="7.5" customHeight="1" x14ac:dyDescent="0.25">
      <c r="A7" s="247"/>
    </row>
    <row r="8" spans="1:19" s="211" customFormat="1" ht="18" x14ac:dyDescent="0.25">
      <c r="A8" s="123" t="s">
        <v>36</v>
      </c>
      <c r="B8" s="19">
        <v>711.36</v>
      </c>
      <c r="C8" s="210" t="s">
        <v>35</v>
      </c>
      <c r="D8" s="209">
        <v>0.65180892132621748</v>
      </c>
      <c r="E8" s="209">
        <v>690.91</v>
      </c>
      <c r="F8" s="210" t="s">
        <v>35</v>
      </c>
      <c r="G8" s="209">
        <v>0.66445573832810623</v>
      </c>
      <c r="H8" s="204">
        <v>456.14</v>
      </c>
      <c r="I8" s="124" t="s">
        <v>35</v>
      </c>
      <c r="J8" s="119">
        <v>0.56693916334878902</v>
      </c>
      <c r="K8" s="119">
        <v>568.74</v>
      </c>
      <c r="L8" s="124" t="s">
        <v>35</v>
      </c>
      <c r="M8" s="119">
        <v>0.60934655474919641</v>
      </c>
      <c r="N8" s="19">
        <v>453.55</v>
      </c>
      <c r="O8" s="210" t="s">
        <v>35</v>
      </c>
      <c r="P8" s="209">
        <v>0.56584389091361675</v>
      </c>
      <c r="Q8" s="209">
        <v>564.19000000000005</v>
      </c>
      <c r="R8" s="210" t="s">
        <v>35</v>
      </c>
      <c r="S8" s="209">
        <v>0.60780764214208349</v>
      </c>
    </row>
    <row r="9" spans="1:19" s="211" customFormat="1" ht="18" x14ac:dyDescent="0.25">
      <c r="A9" s="123" t="s">
        <v>37</v>
      </c>
      <c r="B9" s="19">
        <v>6.14</v>
      </c>
      <c r="C9" s="210" t="s">
        <v>39</v>
      </c>
      <c r="D9" s="209">
        <v>7.9595941861575162E-2</v>
      </c>
      <c r="E9" s="209">
        <v>9.75</v>
      </c>
      <c r="F9" s="210" t="s">
        <v>41</v>
      </c>
      <c r="G9" s="209">
        <v>0.1050358597080589</v>
      </c>
      <c r="H9" s="204">
        <v>3.07</v>
      </c>
      <c r="I9" s="124" t="s">
        <v>38</v>
      </c>
      <c r="J9" s="119">
        <v>5.6372187762749403E-2</v>
      </c>
      <c r="K9" s="119">
        <v>5.64</v>
      </c>
      <c r="L9" s="124" t="s">
        <v>39</v>
      </c>
      <c r="M9" s="119">
        <v>7.6305940989722792E-2</v>
      </c>
      <c r="N9" s="19">
        <v>2.71</v>
      </c>
      <c r="O9" s="210" t="s">
        <v>38</v>
      </c>
      <c r="P9" s="209">
        <v>5.2973818735435843E-2</v>
      </c>
      <c r="Q9" s="209">
        <v>5.63</v>
      </c>
      <c r="R9" s="210" t="s">
        <v>39</v>
      </c>
      <c r="S9" s="209">
        <v>7.6238657402428092E-2</v>
      </c>
    </row>
    <row r="10" spans="1:19" s="211" customFormat="1" ht="18" x14ac:dyDescent="0.25">
      <c r="A10" s="123" t="s">
        <v>40</v>
      </c>
      <c r="B10" s="19">
        <v>28.84</v>
      </c>
      <c r="C10" s="210" t="s">
        <v>35</v>
      </c>
      <c r="D10" s="209">
        <v>0.17052058681433288</v>
      </c>
      <c r="E10" s="209">
        <v>25.28</v>
      </c>
      <c r="F10" s="210" t="s">
        <v>35</v>
      </c>
      <c r="G10" s="209">
        <v>0.16766448041037768</v>
      </c>
      <c r="H10" s="204">
        <v>13.57</v>
      </c>
      <c r="I10" s="124" t="s">
        <v>35</v>
      </c>
      <c r="J10" s="119">
        <v>0.11787948626456256</v>
      </c>
      <c r="K10" s="119">
        <v>24.4</v>
      </c>
      <c r="L10" s="124" t="s">
        <v>35</v>
      </c>
      <c r="M10" s="119">
        <v>0.15719848337696463</v>
      </c>
      <c r="N10" s="19">
        <v>13.95</v>
      </c>
      <c r="O10" s="210" t="s">
        <v>35</v>
      </c>
      <c r="P10" s="209">
        <v>0.1194953306184517</v>
      </c>
      <c r="Q10" s="209">
        <v>22.88</v>
      </c>
      <c r="R10" s="210" t="s">
        <v>35</v>
      </c>
      <c r="S10" s="209">
        <v>0.15234071228595281</v>
      </c>
    </row>
    <row r="11" spans="1:19" s="211" customFormat="1" ht="18" x14ac:dyDescent="0.25">
      <c r="A11" s="123" t="s">
        <v>42</v>
      </c>
      <c r="B11" s="19">
        <v>163.36000000000001</v>
      </c>
      <c r="C11" s="210" t="s">
        <v>35</v>
      </c>
      <c r="D11" s="209">
        <v>0.38083271843471839</v>
      </c>
      <c r="E11" s="209">
        <v>206.85</v>
      </c>
      <c r="F11" s="210" t="s">
        <v>35</v>
      </c>
      <c r="G11" s="209">
        <v>0.43746674944192088</v>
      </c>
      <c r="H11" s="204">
        <v>103.37</v>
      </c>
      <c r="I11" s="124" t="s">
        <v>35</v>
      </c>
      <c r="J11" s="119">
        <v>0.31134600594561707</v>
      </c>
      <c r="K11" s="119">
        <v>116.97</v>
      </c>
      <c r="L11" s="124" t="s">
        <v>35</v>
      </c>
      <c r="M11" s="119">
        <v>0.32910266502534019</v>
      </c>
      <c r="N11" s="19">
        <v>102.81</v>
      </c>
      <c r="O11" s="210" t="s">
        <v>35</v>
      </c>
      <c r="P11" s="209">
        <v>0.31058307410418312</v>
      </c>
      <c r="Q11" s="209">
        <v>114.24</v>
      </c>
      <c r="R11" s="210" t="s">
        <v>35</v>
      </c>
      <c r="S11" s="209">
        <v>0.32565133403025809</v>
      </c>
    </row>
    <row r="12" spans="1:19" s="211" customFormat="1" ht="18" x14ac:dyDescent="0.25">
      <c r="A12" s="123" t="s">
        <v>43</v>
      </c>
      <c r="B12" s="19">
        <v>1.93</v>
      </c>
      <c r="C12" s="210"/>
      <c r="D12" s="209">
        <v>4.4722981656467667E-2</v>
      </c>
      <c r="E12" s="209">
        <v>2.2999999999999998</v>
      </c>
      <c r="F12" s="210" t="s">
        <v>184</v>
      </c>
      <c r="G12" s="209">
        <v>5.1231551957855996E-2</v>
      </c>
      <c r="H12" s="119">
        <v>2.5499999999999998</v>
      </c>
      <c r="I12" s="124" t="s">
        <v>184</v>
      </c>
      <c r="J12" s="119">
        <v>5.139048378669904E-2</v>
      </c>
      <c r="K12" s="119">
        <v>1.88</v>
      </c>
      <c r="L12" s="124" t="s">
        <v>184</v>
      </c>
      <c r="M12" s="119">
        <v>4.414101063822809E-2</v>
      </c>
      <c r="N12" s="209">
        <v>2.4900000000000002</v>
      </c>
      <c r="O12" s="210" t="s">
        <v>184</v>
      </c>
      <c r="P12" s="209">
        <v>5.0783868857237791E-2</v>
      </c>
      <c r="Q12" s="209">
        <v>2.2000000000000002</v>
      </c>
      <c r="R12" s="210" t="s">
        <v>184</v>
      </c>
      <c r="S12" s="209">
        <v>4.7742228143587737E-2</v>
      </c>
    </row>
    <row r="13" spans="1:19" s="211" customFormat="1" ht="18" x14ac:dyDescent="0.25">
      <c r="A13" s="123" t="s">
        <v>44</v>
      </c>
      <c r="B13" s="19">
        <v>1.04</v>
      </c>
      <c r="C13" s="210"/>
      <c r="D13" s="209">
        <v>3.2844990654006617E-2</v>
      </c>
      <c r="E13" s="209">
        <v>1.27</v>
      </c>
      <c r="F13" s="210" t="s">
        <v>184</v>
      </c>
      <c r="G13" s="209">
        <v>3.8091742414831618E-2</v>
      </c>
      <c r="H13" s="119">
        <v>0.24</v>
      </c>
      <c r="I13" s="124" t="s">
        <v>184</v>
      </c>
      <c r="J13" s="119">
        <v>1.578477393179065E-2</v>
      </c>
      <c r="K13" s="119">
        <v>0.09</v>
      </c>
      <c r="L13" s="124" t="s">
        <v>184</v>
      </c>
      <c r="M13" s="119">
        <v>9.666913176095691E-3</v>
      </c>
      <c r="N13" s="209">
        <v>0.37</v>
      </c>
      <c r="O13" s="210" t="s">
        <v>184</v>
      </c>
      <c r="P13" s="209">
        <v>1.9597663801108452E-2</v>
      </c>
      <c r="Q13" s="209">
        <v>0.05</v>
      </c>
      <c r="R13" s="210" t="s">
        <v>184</v>
      </c>
      <c r="S13" s="209">
        <v>7.2054412980663849E-3</v>
      </c>
    </row>
    <row r="14" spans="1:19" s="211" customFormat="1" ht="30" x14ac:dyDescent="0.25">
      <c r="A14" s="118" t="s">
        <v>45</v>
      </c>
      <c r="B14" s="214">
        <v>0.54</v>
      </c>
      <c r="C14" s="212"/>
      <c r="D14" s="209">
        <v>2.3673474646336755E-2</v>
      </c>
      <c r="E14" s="213">
        <v>0</v>
      </c>
      <c r="F14" s="212" t="s">
        <v>184</v>
      </c>
      <c r="G14" s="209">
        <v>0</v>
      </c>
      <c r="H14" s="120">
        <v>0.06</v>
      </c>
      <c r="I14" s="121" t="s">
        <v>184</v>
      </c>
      <c r="J14" s="119">
        <v>7.8931244917398394E-3</v>
      </c>
      <c r="K14" s="120">
        <v>0.46</v>
      </c>
      <c r="L14" s="121" t="s">
        <v>184</v>
      </c>
      <c r="M14" s="119">
        <v>2.1850534825698372E-2</v>
      </c>
      <c r="N14" s="213">
        <v>0.04</v>
      </c>
      <c r="O14" s="212" t="s">
        <v>184</v>
      </c>
      <c r="P14" s="209">
        <v>6.4447760804672918E-3</v>
      </c>
      <c r="Q14" s="213">
        <v>0.66</v>
      </c>
      <c r="R14" s="212" t="s">
        <v>184</v>
      </c>
      <c r="S14" s="209">
        <v>2.6170381373159461E-2</v>
      </c>
    </row>
    <row r="15" spans="1:19" s="211" customFormat="1" ht="18" x14ac:dyDescent="0.25">
      <c r="A15" s="123" t="s">
        <v>46</v>
      </c>
      <c r="B15" s="19">
        <v>0.01</v>
      </c>
      <c r="C15" s="210"/>
      <c r="D15" s="217">
        <v>3.2224382322816685E-3</v>
      </c>
      <c r="E15" s="209">
        <v>0.01</v>
      </c>
      <c r="F15" s="210" t="s">
        <v>184</v>
      </c>
      <c r="G15" s="217">
        <v>3.3825311066495883E-3</v>
      </c>
      <c r="H15" s="119"/>
      <c r="I15" s="124"/>
      <c r="J15" s="207"/>
      <c r="K15" s="119"/>
      <c r="L15" s="124"/>
      <c r="M15" s="207"/>
      <c r="N15" s="209">
        <v>0.84</v>
      </c>
      <c r="O15" s="210" t="s">
        <v>184</v>
      </c>
      <c r="P15" s="217">
        <v>2.9521415010515799E-2</v>
      </c>
      <c r="Q15" s="209">
        <v>0.02</v>
      </c>
      <c r="R15" s="210" t="s">
        <v>184</v>
      </c>
      <c r="S15" s="217">
        <v>4.5571921908754325E-3</v>
      </c>
    </row>
    <row r="16" spans="1:19" s="211" customFormat="1" ht="18" x14ac:dyDescent="0.25">
      <c r="A16" s="123" t="s">
        <v>47</v>
      </c>
      <c r="B16" s="19">
        <v>4.04</v>
      </c>
      <c r="C16" s="210" t="s">
        <v>39</v>
      </c>
      <c r="D16" s="209">
        <v>6.4635105704850274E-2</v>
      </c>
      <c r="E16" s="209">
        <v>2.91</v>
      </c>
      <c r="F16" s="210" t="s">
        <v>38</v>
      </c>
      <c r="G16" s="209">
        <v>5.7606167539559092E-2</v>
      </c>
      <c r="H16" s="119"/>
      <c r="I16" s="124"/>
      <c r="J16" s="119"/>
      <c r="K16" s="119"/>
      <c r="L16" s="124"/>
      <c r="M16" s="119"/>
      <c r="N16" s="209">
        <v>2.46</v>
      </c>
      <c r="O16" s="210" t="s">
        <v>184</v>
      </c>
      <c r="P16" s="209">
        <v>5.0477799113506167E-2</v>
      </c>
      <c r="Q16" s="209">
        <v>1.5</v>
      </c>
      <c r="R16" s="210" t="s">
        <v>184</v>
      </c>
      <c r="S16" s="209">
        <v>3.9436150336254951E-2</v>
      </c>
    </row>
    <row r="17" spans="1:23" s="211" customFormat="1" ht="18" x14ac:dyDescent="0.25">
      <c r="A17" s="123" t="s">
        <v>48</v>
      </c>
      <c r="B17" s="19">
        <v>5.05</v>
      </c>
      <c r="C17" s="210" t="s">
        <v>39</v>
      </c>
      <c r="D17" s="209">
        <v>7.2226537315077013E-2</v>
      </c>
      <c r="E17" s="209">
        <v>2.57</v>
      </c>
      <c r="F17" s="210" t="s">
        <v>184</v>
      </c>
      <c r="G17" s="209">
        <v>5.4146857921347567E-2</v>
      </c>
      <c r="H17" s="119"/>
      <c r="I17" s="124"/>
      <c r="J17" s="119"/>
      <c r="K17" s="119"/>
      <c r="L17" s="124"/>
      <c r="M17" s="119"/>
      <c r="N17" s="209">
        <v>2.96</v>
      </c>
      <c r="O17" s="210" t="s">
        <v>38</v>
      </c>
      <c r="P17" s="209">
        <v>5.5356201830701598E-2</v>
      </c>
      <c r="Q17" s="209">
        <v>3.47</v>
      </c>
      <c r="R17" s="210" t="s">
        <v>38</v>
      </c>
      <c r="S17" s="209">
        <v>5.9919826686831573E-2</v>
      </c>
    </row>
    <row r="18" spans="1:23" s="211" customFormat="1" ht="18" x14ac:dyDescent="0.25">
      <c r="A18" s="123" t="s">
        <v>49</v>
      </c>
      <c r="B18" s="19">
        <v>0.01</v>
      </c>
      <c r="C18" s="210"/>
      <c r="D18" s="209">
        <v>3.2224382322816685E-3</v>
      </c>
      <c r="E18" s="209">
        <v>0</v>
      </c>
      <c r="F18" s="210" t="s">
        <v>184</v>
      </c>
      <c r="G18" s="209">
        <v>0</v>
      </c>
      <c r="H18" s="119"/>
      <c r="I18" s="124"/>
      <c r="J18" s="119"/>
      <c r="K18" s="119"/>
      <c r="L18" s="124"/>
      <c r="M18" s="119"/>
      <c r="N18" s="209">
        <v>0.06</v>
      </c>
      <c r="O18" s="210" t="s">
        <v>184</v>
      </c>
      <c r="P18" s="209">
        <v>7.8931244917398394E-3</v>
      </c>
      <c r="Q18" s="209">
        <v>0.11</v>
      </c>
      <c r="R18" s="210" t="s">
        <v>184</v>
      </c>
      <c r="S18" s="209">
        <v>1.0687063662853467E-2</v>
      </c>
    </row>
    <row r="19" spans="1:23" s="211" customFormat="1" ht="18" x14ac:dyDescent="0.25">
      <c r="A19" s="123" t="s">
        <v>329</v>
      </c>
      <c r="B19" s="19">
        <v>4.97</v>
      </c>
      <c r="C19" s="210" t="s">
        <v>39</v>
      </c>
      <c r="D19" s="209">
        <v>7.1655122959797285E-2</v>
      </c>
      <c r="E19" s="209">
        <v>2.33</v>
      </c>
      <c r="F19" s="210" t="s">
        <v>184</v>
      </c>
      <c r="G19" s="209">
        <v>5.1563705674901726E-2</v>
      </c>
      <c r="H19" s="119"/>
      <c r="I19" s="124"/>
      <c r="J19" s="119"/>
      <c r="K19" s="119"/>
      <c r="L19" s="124"/>
      <c r="M19" s="119"/>
      <c r="N19" s="209">
        <v>3.28</v>
      </c>
      <c r="O19" s="210" t="s">
        <v>38</v>
      </c>
      <c r="P19" s="209">
        <v>5.8262005052769766E-2</v>
      </c>
      <c r="Q19" s="209">
        <v>0.99</v>
      </c>
      <c r="R19" s="210" t="s">
        <v>184</v>
      </c>
      <c r="S19" s="209">
        <v>3.2046553756886649E-2</v>
      </c>
    </row>
    <row r="20" spans="1:23" s="211" customFormat="1" ht="18" x14ac:dyDescent="0.25">
      <c r="A20" s="123" t="s">
        <v>330</v>
      </c>
      <c r="B20" s="19">
        <v>0.96</v>
      </c>
      <c r="C20" s="210"/>
      <c r="D20" s="209">
        <v>3.1557755714307203E-2</v>
      </c>
      <c r="E20" s="209">
        <v>1.19</v>
      </c>
      <c r="F20" s="210" t="s">
        <v>184</v>
      </c>
      <c r="G20" s="209">
        <v>3.6874174564669945E-2</v>
      </c>
      <c r="H20" s="119"/>
      <c r="I20" s="124"/>
      <c r="J20" s="119"/>
      <c r="K20" s="119"/>
      <c r="L20" s="124"/>
      <c r="M20" s="119"/>
      <c r="N20" s="209">
        <v>0.36</v>
      </c>
      <c r="O20" s="210" t="s">
        <v>184</v>
      </c>
      <c r="P20" s="209">
        <v>1.9331116825676474E-2</v>
      </c>
      <c r="Q20" s="209">
        <v>0.48</v>
      </c>
      <c r="R20" s="210" t="s">
        <v>184</v>
      </c>
      <c r="S20" s="209">
        <v>2.2320260898590395E-2</v>
      </c>
    </row>
    <row r="21" spans="1:23" s="211" customFormat="1" ht="18" x14ac:dyDescent="0.25">
      <c r="A21" s="123" t="s">
        <v>50</v>
      </c>
      <c r="B21" s="19">
        <v>0.44</v>
      </c>
      <c r="C21" s="210"/>
      <c r="D21" s="209">
        <v>2.1370466451073572E-2</v>
      </c>
      <c r="E21" s="209">
        <v>0.08</v>
      </c>
      <c r="F21" s="210" t="s">
        <v>184</v>
      </c>
      <c r="G21" s="209">
        <v>9.5668596321715239E-3</v>
      </c>
      <c r="H21" s="119"/>
      <c r="I21" s="124"/>
      <c r="J21" s="119"/>
      <c r="K21" s="119"/>
      <c r="L21" s="124"/>
      <c r="M21" s="119"/>
      <c r="N21" s="209">
        <v>0.74</v>
      </c>
      <c r="O21" s="210" t="s">
        <v>184</v>
      </c>
      <c r="P21" s="209">
        <v>2.7709961188594284E-2</v>
      </c>
      <c r="Q21" s="209">
        <v>0.4</v>
      </c>
      <c r="R21" s="210" t="s">
        <v>184</v>
      </c>
      <c r="S21" s="209">
        <v>2.0376363272064577E-2</v>
      </c>
    </row>
    <row r="22" spans="1:23" s="211" customFormat="1" ht="30" x14ac:dyDescent="0.25">
      <c r="A22" s="118" t="s">
        <v>51</v>
      </c>
      <c r="B22" s="19">
        <v>0.54</v>
      </c>
      <c r="C22" s="212"/>
      <c r="D22" s="209">
        <v>2.3673474646336755E-2</v>
      </c>
      <c r="E22" s="213">
        <v>1.01</v>
      </c>
      <c r="F22" s="210" t="s">
        <v>184</v>
      </c>
      <c r="G22" s="213">
        <v>3.3974586422791692E-2</v>
      </c>
      <c r="H22" s="119"/>
      <c r="I22" s="119"/>
      <c r="J22" s="119"/>
      <c r="K22" s="119"/>
      <c r="L22" s="124"/>
      <c r="M22" s="126"/>
      <c r="N22" s="209">
        <v>0.24</v>
      </c>
      <c r="O22" s="210" t="s">
        <v>184</v>
      </c>
      <c r="P22" s="213">
        <v>1.578477393179065E-2</v>
      </c>
      <c r="Q22" s="209">
        <v>0.03</v>
      </c>
      <c r="R22" s="210" t="s">
        <v>184</v>
      </c>
      <c r="S22" s="213">
        <v>5.5813687853280523E-3</v>
      </c>
    </row>
    <row r="23" spans="1:23" s="211" customFormat="1" ht="18" x14ac:dyDescent="0.25">
      <c r="A23" s="249" t="s">
        <v>234</v>
      </c>
      <c r="B23" s="254"/>
      <c r="C23" s="210"/>
      <c r="D23" s="217"/>
      <c r="E23" s="19"/>
      <c r="F23" s="255"/>
      <c r="G23" s="209"/>
      <c r="H23" s="207">
        <v>2.0699999999999998</v>
      </c>
      <c r="I23" s="256" t="s">
        <v>184</v>
      </c>
      <c r="J23" s="207">
        <v>4.6313304028118445E-2</v>
      </c>
      <c r="K23" s="207">
        <v>2.3199999999999998</v>
      </c>
      <c r="L23" s="256" t="s">
        <v>184</v>
      </c>
      <c r="M23" s="207">
        <v>4.9023954476796243E-2</v>
      </c>
      <c r="N23" s="217">
        <v>1.93</v>
      </c>
      <c r="O23" s="255" t="s">
        <v>184</v>
      </c>
      <c r="P23" s="209">
        <v>4.4722981656467667E-2</v>
      </c>
      <c r="Q23" s="217">
        <v>2.33</v>
      </c>
      <c r="R23" s="255" t="s">
        <v>184</v>
      </c>
      <c r="S23" s="209">
        <v>4.9129241472749545E-2</v>
      </c>
    </row>
    <row r="24" spans="1:23" s="211" customFormat="1" ht="18" x14ac:dyDescent="0.25">
      <c r="A24" s="123" t="s">
        <v>227</v>
      </c>
      <c r="B24" s="19"/>
      <c r="C24" s="210"/>
      <c r="D24" s="209"/>
      <c r="E24" s="19"/>
      <c r="F24" s="210"/>
      <c r="G24" s="209"/>
      <c r="H24" s="119">
        <v>0.27</v>
      </c>
      <c r="I24" s="124" t="s">
        <v>184</v>
      </c>
      <c r="J24" s="119">
        <v>1.6742020317871475E-2</v>
      </c>
      <c r="K24" s="119">
        <v>0.52</v>
      </c>
      <c r="L24" s="124" t="s">
        <v>184</v>
      </c>
      <c r="M24" s="119">
        <v>2.3231181876055138E-2</v>
      </c>
      <c r="N24" s="19">
        <v>1.84</v>
      </c>
      <c r="O24" s="210" t="s">
        <v>184</v>
      </c>
      <c r="P24" s="209">
        <v>4.3669805889615707E-2</v>
      </c>
      <c r="Q24" s="209">
        <v>0.13</v>
      </c>
      <c r="R24" s="210" t="s">
        <v>184</v>
      </c>
      <c r="S24" s="209">
        <v>1.1617942449229358E-2</v>
      </c>
      <c r="V24" s="123"/>
      <c r="W24" s="123"/>
    </row>
    <row r="25" spans="1:23" s="211" customFormat="1" ht="18" x14ac:dyDescent="0.25">
      <c r="A25" s="123" t="s">
        <v>228</v>
      </c>
      <c r="B25" s="19"/>
      <c r="C25" s="210"/>
      <c r="D25" s="209"/>
      <c r="E25" s="19"/>
      <c r="F25" s="210"/>
      <c r="G25" s="209"/>
      <c r="H25" s="119">
        <v>0.34</v>
      </c>
      <c r="I25" s="124" t="s">
        <v>184</v>
      </c>
      <c r="J25" s="119">
        <v>1.8786663726910111E-2</v>
      </c>
      <c r="K25" s="119">
        <v>7.0000000000000007E-2</v>
      </c>
      <c r="L25" s="124" t="s">
        <v>184</v>
      </c>
      <c r="M25" s="119">
        <v>8.525504592735168E-3</v>
      </c>
      <c r="N25" s="19">
        <v>0.28999999999999998</v>
      </c>
      <c r="O25" s="210" t="s">
        <v>184</v>
      </c>
      <c r="P25" s="209">
        <v>1.7350838723169251E-2</v>
      </c>
      <c r="Q25" s="209">
        <v>0.55000000000000004</v>
      </c>
      <c r="R25" s="210" t="s">
        <v>184</v>
      </c>
      <c r="S25" s="209">
        <v>2.3891543987598605E-2</v>
      </c>
      <c r="V25" s="123"/>
      <c r="W25" s="123"/>
    </row>
    <row r="26" spans="1:23" s="211" customFormat="1" ht="18" x14ac:dyDescent="0.25">
      <c r="A26" s="123" t="s">
        <v>333</v>
      </c>
      <c r="B26" s="19"/>
      <c r="C26" s="210"/>
      <c r="D26" s="209"/>
      <c r="E26" s="19"/>
      <c r="F26" s="210"/>
      <c r="G26" s="209"/>
      <c r="H26" s="119">
        <v>1.1499999999999999</v>
      </c>
      <c r="I26" s="124" t="s">
        <v>184</v>
      </c>
      <c r="J26" s="119">
        <v>3.4536364350979717E-2</v>
      </c>
      <c r="K26" s="119">
        <v>0.24</v>
      </c>
      <c r="L26" s="124" t="s">
        <v>184</v>
      </c>
      <c r="M26" s="119">
        <v>1.578477393179065E-2</v>
      </c>
      <c r="N26" s="19">
        <v>0.42</v>
      </c>
      <c r="O26" s="210" t="s">
        <v>184</v>
      </c>
      <c r="P26" s="209">
        <v>2.0879342399359867E-2</v>
      </c>
      <c r="Q26" s="209">
        <v>7.0000000000000007E-2</v>
      </c>
      <c r="R26" s="210" t="s">
        <v>184</v>
      </c>
      <c r="S26" s="209">
        <v>8.525504592735168E-3</v>
      </c>
      <c r="V26" s="123"/>
      <c r="W26" s="123"/>
    </row>
    <row r="27" spans="1:23" s="211" customFormat="1" ht="18" x14ac:dyDescent="0.25">
      <c r="A27" s="123" t="s">
        <v>230</v>
      </c>
      <c r="B27" s="19"/>
      <c r="C27" s="210"/>
      <c r="D27" s="209"/>
      <c r="E27" s="19"/>
      <c r="F27" s="210"/>
      <c r="G27" s="209"/>
      <c r="H27" s="119">
        <v>0</v>
      </c>
      <c r="I27" s="124" t="s">
        <v>184</v>
      </c>
      <c r="J27" s="119">
        <v>0</v>
      </c>
      <c r="K27" s="119">
        <v>0.94</v>
      </c>
      <c r="L27" s="124" t="s">
        <v>184</v>
      </c>
      <c r="M27" s="119">
        <v>3.1227622857357026E-2</v>
      </c>
      <c r="N27" s="209">
        <v>0.9</v>
      </c>
      <c r="O27" s="210" t="s">
        <v>184</v>
      </c>
      <c r="P27" s="209">
        <v>3.0556616567607043E-2</v>
      </c>
      <c r="Q27" s="209">
        <v>0.22</v>
      </c>
      <c r="R27" s="210" t="s">
        <v>184</v>
      </c>
      <c r="S27" s="209">
        <v>1.5112927349716254E-2</v>
      </c>
      <c r="V27" s="123"/>
      <c r="W27" s="123"/>
    </row>
    <row r="28" spans="1:23" s="211" customFormat="1" ht="18" x14ac:dyDescent="0.25">
      <c r="A28" s="123" t="s">
        <v>231</v>
      </c>
      <c r="B28" s="19"/>
      <c r="C28" s="210"/>
      <c r="D28" s="209"/>
      <c r="E28" s="19"/>
      <c r="F28" s="210"/>
      <c r="G28" s="209"/>
      <c r="H28" s="119">
        <v>0.46</v>
      </c>
      <c r="I28" s="124" t="s">
        <v>184</v>
      </c>
      <c r="J28" s="119">
        <v>2.1850534825698372E-2</v>
      </c>
      <c r="K28" s="119">
        <v>0.16</v>
      </c>
      <c r="L28" s="124" t="s">
        <v>184</v>
      </c>
      <c r="M28" s="119">
        <v>1.2888749181969745E-2</v>
      </c>
      <c r="N28" s="209">
        <v>0</v>
      </c>
      <c r="O28" s="210" t="s">
        <v>184</v>
      </c>
      <c r="P28" s="209">
        <v>0</v>
      </c>
      <c r="Q28" s="209">
        <v>1.01</v>
      </c>
      <c r="R28" s="210" t="s">
        <v>184</v>
      </c>
      <c r="S28" s="209">
        <v>3.2368301994297535E-2</v>
      </c>
      <c r="V28" s="123"/>
      <c r="W28" s="123"/>
    </row>
    <row r="29" spans="1:23" s="211" customFormat="1" ht="18" x14ac:dyDescent="0.25">
      <c r="A29" s="123" t="s">
        <v>232</v>
      </c>
      <c r="B29" s="19"/>
      <c r="C29" s="210"/>
      <c r="D29" s="209"/>
      <c r="E29" s="19"/>
      <c r="F29" s="210"/>
      <c r="G29" s="209"/>
      <c r="H29" s="119">
        <v>0.41</v>
      </c>
      <c r="I29" s="124" t="s">
        <v>184</v>
      </c>
      <c r="J29" s="119">
        <v>2.0629388437536245E-2</v>
      </c>
      <c r="K29" s="119">
        <v>1.4</v>
      </c>
      <c r="L29" s="124" t="s">
        <v>184</v>
      </c>
      <c r="M29" s="119">
        <v>3.8100916011462038E-2</v>
      </c>
      <c r="N29" s="209">
        <v>0.46</v>
      </c>
      <c r="O29" s="210" t="s">
        <v>184</v>
      </c>
      <c r="P29" s="209">
        <v>2.1850534825698372E-2</v>
      </c>
      <c r="Q29" s="209">
        <v>0.24</v>
      </c>
      <c r="R29" s="210" t="s">
        <v>184</v>
      </c>
      <c r="S29" s="209">
        <v>1.578477393179065E-2</v>
      </c>
      <c r="V29" s="123"/>
      <c r="W29" s="123"/>
    </row>
    <row r="30" spans="1:23" s="211" customFormat="1" ht="30" x14ac:dyDescent="0.25">
      <c r="A30" s="118" t="s">
        <v>342</v>
      </c>
      <c r="B30" s="214"/>
      <c r="C30" s="212"/>
      <c r="D30" s="209"/>
      <c r="E30" s="214"/>
      <c r="F30" s="212"/>
      <c r="G30" s="209"/>
      <c r="H30" s="119">
        <v>0.41</v>
      </c>
      <c r="I30" s="124" t="s">
        <v>184</v>
      </c>
      <c r="J30" s="120">
        <v>2.0629388437536245E-2</v>
      </c>
      <c r="K30" s="119">
        <v>0</v>
      </c>
      <c r="L30" s="124" t="s">
        <v>184</v>
      </c>
      <c r="M30" s="120">
        <v>0</v>
      </c>
      <c r="N30" s="213">
        <v>0.24</v>
      </c>
      <c r="O30" s="212" t="s">
        <v>184</v>
      </c>
      <c r="P30" s="209">
        <v>1.578477393179065E-2</v>
      </c>
      <c r="Q30" s="213">
        <v>1.5</v>
      </c>
      <c r="R30" s="212" t="s">
        <v>184</v>
      </c>
      <c r="S30" s="209">
        <v>3.9436150336254951E-2</v>
      </c>
      <c r="V30" s="123"/>
      <c r="W30" s="264"/>
    </row>
    <row r="31" spans="1:23" s="211" customFormat="1" ht="18" x14ac:dyDescent="0.25">
      <c r="A31" s="123" t="s">
        <v>334</v>
      </c>
      <c r="B31" s="19"/>
      <c r="C31" s="210"/>
      <c r="D31" s="217"/>
      <c r="E31" s="19"/>
      <c r="F31" s="210"/>
      <c r="G31" s="217"/>
      <c r="H31" s="207"/>
      <c r="I31" s="207"/>
      <c r="J31" s="207"/>
      <c r="K31" s="207"/>
      <c r="L31" s="256"/>
      <c r="M31" s="207"/>
      <c r="N31" s="209">
        <v>0.45</v>
      </c>
      <c r="O31" s="210" t="s">
        <v>184</v>
      </c>
      <c r="P31" s="217">
        <v>2.1611836153683839E-2</v>
      </c>
      <c r="Q31" s="209">
        <v>0</v>
      </c>
      <c r="R31" s="210" t="s">
        <v>184</v>
      </c>
      <c r="S31" s="217">
        <v>0</v>
      </c>
      <c r="V31" s="123"/>
      <c r="W31" s="123"/>
    </row>
    <row r="32" spans="1:23" s="211" customFormat="1" ht="18" x14ac:dyDescent="0.25">
      <c r="A32" s="123" t="s">
        <v>335</v>
      </c>
      <c r="B32" s="19"/>
      <c r="C32" s="210"/>
      <c r="D32" s="209"/>
      <c r="E32" s="19"/>
      <c r="F32" s="210"/>
      <c r="G32" s="209"/>
      <c r="H32" s="119"/>
      <c r="I32" s="124"/>
      <c r="J32" s="119"/>
      <c r="K32" s="119"/>
      <c r="L32" s="124"/>
      <c r="M32" s="119"/>
      <c r="N32" s="209">
        <v>0</v>
      </c>
      <c r="O32" s="210" t="s">
        <v>184</v>
      </c>
      <c r="P32" s="209">
        <v>0</v>
      </c>
      <c r="Q32" s="209">
        <v>1.0900000000000001</v>
      </c>
      <c r="R32" s="210" t="s">
        <v>184</v>
      </c>
      <c r="S32" s="209">
        <v>3.3624393530053087E-2</v>
      </c>
      <c r="V32" s="123"/>
      <c r="W32" s="123"/>
    </row>
    <row r="33" spans="1:23" s="211" customFormat="1" ht="18" x14ac:dyDescent="0.25">
      <c r="A33" s="123" t="s">
        <v>336</v>
      </c>
      <c r="B33" s="19"/>
      <c r="C33" s="210"/>
      <c r="D33" s="209"/>
      <c r="E33" s="19"/>
      <c r="F33" s="210"/>
      <c r="G33" s="209"/>
      <c r="H33" s="119"/>
      <c r="I33" s="124"/>
      <c r="J33" s="119"/>
      <c r="K33" s="119"/>
      <c r="L33" s="124"/>
      <c r="M33" s="119"/>
      <c r="N33" s="209">
        <v>0</v>
      </c>
      <c r="O33" s="210" t="s">
        <v>184</v>
      </c>
      <c r="P33" s="209">
        <v>0</v>
      </c>
      <c r="Q33" s="209">
        <v>0.23</v>
      </c>
      <c r="R33" s="210" t="s">
        <v>184</v>
      </c>
      <c r="S33" s="209">
        <v>1.5452505891682601E-2</v>
      </c>
      <c r="V33" s="123"/>
      <c r="W33" s="123"/>
    </row>
    <row r="34" spans="1:23" s="211" customFormat="1" ht="18" x14ac:dyDescent="0.25">
      <c r="A34" s="123" t="s">
        <v>337</v>
      </c>
      <c r="B34" s="19"/>
      <c r="C34" s="210"/>
      <c r="D34" s="209"/>
      <c r="E34" s="19"/>
      <c r="F34" s="210"/>
      <c r="G34" s="209"/>
      <c r="H34" s="119"/>
      <c r="I34" s="124"/>
      <c r="J34" s="119"/>
      <c r="K34" s="119"/>
      <c r="L34" s="124"/>
      <c r="M34" s="119"/>
      <c r="N34" s="209">
        <v>0.08</v>
      </c>
      <c r="O34" s="210" t="s">
        <v>184</v>
      </c>
      <c r="P34" s="209">
        <v>9.1141004637063719E-3</v>
      </c>
      <c r="Q34" s="209">
        <v>0.33</v>
      </c>
      <c r="R34" s="210" t="s">
        <v>184</v>
      </c>
      <c r="S34" s="209">
        <v>1.8508423459818367E-2</v>
      </c>
      <c r="V34" s="123"/>
      <c r="W34" s="123"/>
    </row>
    <row r="35" spans="1:23" s="211" customFormat="1" ht="18" x14ac:dyDescent="0.25">
      <c r="A35" s="123" t="s">
        <v>338</v>
      </c>
      <c r="B35" s="19"/>
      <c r="C35" s="210"/>
      <c r="D35" s="209"/>
      <c r="E35" s="19"/>
      <c r="F35" s="210"/>
      <c r="G35" s="209"/>
      <c r="H35" s="119"/>
      <c r="I35" s="124"/>
      <c r="J35" s="119"/>
      <c r="K35" s="119"/>
      <c r="L35" s="124"/>
      <c r="M35" s="119"/>
      <c r="N35" s="209">
        <v>0.03</v>
      </c>
      <c r="O35" s="210" t="s">
        <v>184</v>
      </c>
      <c r="P35" s="209">
        <v>5.5813687853280523E-3</v>
      </c>
      <c r="Q35" s="209">
        <v>4.17</v>
      </c>
      <c r="R35" s="210" t="s">
        <v>39</v>
      </c>
      <c r="S35" s="209">
        <v>6.5662379830020184E-2</v>
      </c>
      <c r="V35" s="123"/>
      <c r="W35" s="123"/>
    </row>
    <row r="36" spans="1:23" s="211" customFormat="1" ht="18" x14ac:dyDescent="0.25">
      <c r="A36" s="123" t="s">
        <v>339</v>
      </c>
      <c r="B36" s="19"/>
      <c r="C36" s="210"/>
      <c r="D36" s="209"/>
      <c r="E36" s="209"/>
      <c r="F36" s="210"/>
      <c r="G36" s="209"/>
      <c r="H36" s="119"/>
      <c r="I36" s="124"/>
      <c r="J36" s="119"/>
      <c r="K36" s="119"/>
      <c r="L36" s="124"/>
      <c r="M36" s="119"/>
      <c r="N36" s="209">
        <v>0.12</v>
      </c>
      <c r="O36" s="210" t="s">
        <v>184</v>
      </c>
      <c r="P36" s="209">
        <v>1.1162216000211831E-2</v>
      </c>
      <c r="Q36" s="209">
        <v>0.03</v>
      </c>
      <c r="R36" s="210" t="s">
        <v>184</v>
      </c>
      <c r="S36" s="209">
        <v>5.5813687853280523E-3</v>
      </c>
      <c r="V36" s="123"/>
      <c r="W36" s="123"/>
    </row>
    <row r="37" spans="1:23" s="211" customFormat="1" ht="33.75" customHeight="1" x14ac:dyDescent="0.25">
      <c r="A37" s="249" t="s">
        <v>340</v>
      </c>
      <c r="B37" s="19"/>
      <c r="C37" s="210"/>
      <c r="D37" s="209"/>
      <c r="E37" s="209"/>
      <c r="F37" s="210"/>
      <c r="G37" s="209"/>
      <c r="H37" s="119"/>
      <c r="I37" s="124"/>
      <c r="J37" s="119"/>
      <c r="K37" s="119"/>
      <c r="L37" s="124"/>
      <c r="M37" s="119"/>
      <c r="N37" s="209">
        <v>0.28999999999999998</v>
      </c>
      <c r="O37" s="210" t="s">
        <v>184</v>
      </c>
      <c r="P37" s="209">
        <v>1.7350838723169251E-2</v>
      </c>
      <c r="Q37" s="209">
        <v>0.01</v>
      </c>
      <c r="R37" s="210" t="s">
        <v>184</v>
      </c>
      <c r="S37" s="209">
        <v>3.2224382322816685E-3</v>
      </c>
      <c r="V37" s="123"/>
      <c r="W37" s="123"/>
    </row>
    <row r="38" spans="1:23" s="211" customFormat="1" ht="33.75" customHeight="1" x14ac:dyDescent="0.25">
      <c r="A38" s="249" t="s">
        <v>341</v>
      </c>
      <c r="B38" s="19"/>
      <c r="C38" s="210"/>
      <c r="D38" s="209"/>
      <c r="E38" s="19"/>
      <c r="F38" s="210"/>
      <c r="G38" s="209"/>
      <c r="H38" s="119"/>
      <c r="I38" s="124"/>
      <c r="J38" s="119"/>
      <c r="K38" s="119"/>
      <c r="L38" s="124"/>
      <c r="M38" s="119"/>
      <c r="N38" s="209">
        <v>0.06</v>
      </c>
      <c r="O38" s="210" t="s">
        <v>184</v>
      </c>
      <c r="P38" s="209">
        <v>7.8931244917398394E-3</v>
      </c>
      <c r="Q38" s="209">
        <v>0.47</v>
      </c>
      <c r="R38" s="210" t="s">
        <v>184</v>
      </c>
      <c r="S38" s="209">
        <v>2.2086649067916828E-2</v>
      </c>
      <c r="V38" s="123"/>
      <c r="W38" s="123"/>
    </row>
    <row r="39" spans="1:23" s="211" customFormat="1" ht="19.5" customHeight="1" x14ac:dyDescent="0.25">
      <c r="A39" s="249"/>
      <c r="B39" s="19"/>
      <c r="C39" s="210"/>
      <c r="D39" s="209"/>
      <c r="E39" s="19"/>
      <c r="F39" s="210"/>
      <c r="G39" s="209"/>
      <c r="H39" s="119"/>
      <c r="I39" s="124"/>
      <c r="J39" s="119"/>
      <c r="K39" s="119"/>
      <c r="L39" s="124"/>
      <c r="M39" s="119"/>
      <c r="N39" s="209"/>
      <c r="O39" s="210"/>
      <c r="P39" s="209"/>
      <c r="Q39" s="209"/>
      <c r="R39" s="210"/>
      <c r="S39" s="209"/>
      <c r="V39" s="123"/>
      <c r="W39" s="123"/>
    </row>
    <row r="40" spans="1:23" s="211" customFormat="1" ht="15.75" x14ac:dyDescent="0.25">
      <c r="A40" s="219" t="s">
        <v>250</v>
      </c>
      <c r="B40" s="368" t="s">
        <v>235</v>
      </c>
      <c r="C40" s="368"/>
      <c r="D40" s="368"/>
      <c r="E40" s="368" t="s">
        <v>235</v>
      </c>
      <c r="F40" s="368"/>
      <c r="G40" s="368"/>
      <c r="H40" s="368" t="s">
        <v>235</v>
      </c>
      <c r="I40" s="368"/>
      <c r="J40" s="368"/>
      <c r="K40" s="368" t="s">
        <v>235</v>
      </c>
      <c r="L40" s="368"/>
      <c r="M40" s="368"/>
      <c r="N40" s="368" t="s">
        <v>235</v>
      </c>
      <c r="O40" s="368"/>
      <c r="P40" s="368"/>
      <c r="Q40" s="368" t="s">
        <v>235</v>
      </c>
      <c r="R40" s="368"/>
      <c r="S40" s="368"/>
      <c r="V40" s="123"/>
      <c r="W40" s="123"/>
    </row>
    <row r="41" spans="1:23" ht="6" customHeight="1" thickBot="1" x14ac:dyDescent="0.3">
      <c r="A41" s="13"/>
      <c r="B41" s="13"/>
      <c r="C41" s="13"/>
      <c r="D41" s="13"/>
      <c r="E41" s="13"/>
      <c r="F41" s="13"/>
      <c r="G41" s="13"/>
      <c r="H41" s="14"/>
      <c r="I41" s="14"/>
      <c r="J41" s="14"/>
      <c r="K41" s="14"/>
      <c r="L41" s="14"/>
      <c r="M41" s="14"/>
      <c r="N41" s="13"/>
      <c r="O41" s="13"/>
      <c r="P41" s="13"/>
      <c r="Q41" s="13"/>
      <c r="R41" s="13"/>
      <c r="S41" s="13"/>
    </row>
    <row r="43" spans="1:23" ht="18.75" x14ac:dyDescent="0.25">
      <c r="A43" s="7" t="s">
        <v>52</v>
      </c>
    </row>
    <row r="44" spans="1:23" ht="15.75" x14ac:dyDescent="0.25">
      <c r="A44" s="7" t="s">
        <v>159</v>
      </c>
    </row>
  </sheetData>
  <mergeCells count="31">
    <mergeCell ref="A1:S1"/>
    <mergeCell ref="B3:D3"/>
    <mergeCell ref="E3:G3"/>
    <mergeCell ref="N3:P3"/>
    <mergeCell ref="Q3:S3"/>
    <mergeCell ref="H3:J3"/>
    <mergeCell ref="K3:M3"/>
    <mergeCell ref="N4:P4"/>
    <mergeCell ref="Q4:S4"/>
    <mergeCell ref="N5:P5"/>
    <mergeCell ref="Q5:S5"/>
    <mergeCell ref="B5:D5"/>
    <mergeCell ref="E5:G5"/>
    <mergeCell ref="B4:D4"/>
    <mergeCell ref="E4:G4"/>
    <mergeCell ref="H4:J4"/>
    <mergeCell ref="K4:M4"/>
    <mergeCell ref="H5:J5"/>
    <mergeCell ref="K5:M5"/>
    <mergeCell ref="N6:O6"/>
    <mergeCell ref="Q6:R6"/>
    <mergeCell ref="B40:D40"/>
    <mergeCell ref="E40:G40"/>
    <mergeCell ref="N40:P40"/>
    <mergeCell ref="Q40:S40"/>
    <mergeCell ref="B6:C6"/>
    <mergeCell ref="E6:F6"/>
    <mergeCell ref="H6:I6"/>
    <mergeCell ref="K6:L6"/>
    <mergeCell ref="H40:J40"/>
    <mergeCell ref="K40:M40"/>
  </mergeCells>
  <phoneticPr fontId="18" type="noConversion"/>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E9F7F-A81A-42FD-8FF8-DDB3CC0DF897}">
  <dimension ref="A1:G21"/>
  <sheetViews>
    <sheetView workbookViewId="0">
      <selection sqref="A1:G1"/>
    </sheetView>
  </sheetViews>
  <sheetFormatPr defaultRowHeight="15" x14ac:dyDescent="0.25"/>
  <cols>
    <col min="2" max="2" width="28" customWidth="1"/>
  </cols>
  <sheetData>
    <row r="1" spans="1:7" ht="15.75" x14ac:dyDescent="0.25">
      <c r="A1" s="303" t="s">
        <v>477</v>
      </c>
      <c r="B1" s="303"/>
      <c r="C1" s="303"/>
      <c r="D1" s="303"/>
      <c r="E1" s="303"/>
      <c r="F1" s="303"/>
      <c r="G1" s="303"/>
    </row>
    <row r="6" spans="1:7" x14ac:dyDescent="0.25">
      <c r="C6">
        <v>2007</v>
      </c>
      <c r="D6">
        <v>2017</v>
      </c>
    </row>
    <row r="7" spans="1:7" ht="30.75" customHeight="1" x14ac:dyDescent="0.25">
      <c r="B7" s="2" t="s">
        <v>15</v>
      </c>
      <c r="C7" s="4">
        <v>0.36299999999999999</v>
      </c>
      <c r="D7" s="4">
        <v>0.38700000000000001</v>
      </c>
    </row>
    <row r="8" spans="1:7" ht="30.75" customHeight="1" x14ac:dyDescent="0.25">
      <c r="B8" s="3" t="s">
        <v>6</v>
      </c>
      <c r="C8" s="4">
        <v>0.29600000000000004</v>
      </c>
      <c r="D8" s="4">
        <v>0.39099999999999996</v>
      </c>
    </row>
    <row r="9" spans="1:7" ht="45" x14ac:dyDescent="0.25">
      <c r="B9" s="3" t="s">
        <v>7</v>
      </c>
      <c r="C9" s="4">
        <v>0.23299999999999998</v>
      </c>
      <c r="D9" s="4">
        <v>0.32600000000000001</v>
      </c>
    </row>
    <row r="10" spans="1:7" ht="30" x14ac:dyDescent="0.25">
      <c r="B10" s="3" t="s">
        <v>1</v>
      </c>
      <c r="C10" s="4">
        <v>0.18100000000000002</v>
      </c>
      <c r="D10" s="4">
        <v>0.26400000000000001</v>
      </c>
    </row>
    <row r="11" spans="1:7" x14ac:dyDescent="0.25">
      <c r="B11" s="3" t="s">
        <v>4</v>
      </c>
      <c r="C11" s="4">
        <v>0.13799999999999998</v>
      </c>
      <c r="D11" s="4">
        <v>0.26499999999999996</v>
      </c>
    </row>
    <row r="21" spans="1:1" x14ac:dyDescent="0.25">
      <c r="A21" s="170" t="s">
        <v>161</v>
      </c>
    </row>
  </sheetData>
  <mergeCells count="1">
    <mergeCell ref="A1:G1"/>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D622B-5277-4823-A425-4632A472F1DC}">
  <dimension ref="A1:AT51"/>
  <sheetViews>
    <sheetView showGridLines="0" zoomScaleNormal="100" workbookViewId="0">
      <selection sqref="A1:AT1"/>
    </sheetView>
  </sheetViews>
  <sheetFormatPr defaultColWidth="9.140625" defaultRowHeight="15" x14ac:dyDescent="0.25"/>
  <cols>
    <col min="1" max="1" width="4.7109375" style="1" customWidth="1"/>
    <col min="2" max="2" width="25.7109375" style="179" customWidth="1"/>
    <col min="3" max="3" width="9.140625" style="11"/>
    <col min="4" max="4" width="3.140625" style="1" customWidth="1"/>
    <col min="5" max="5" width="9.140625" style="11"/>
    <col min="6" max="6" width="3.140625" style="1" customWidth="1"/>
    <col min="7" max="7" width="9.140625" style="11"/>
    <col min="8" max="8" width="3.140625" style="1" customWidth="1"/>
    <col min="9" max="9" width="9.140625" style="11"/>
    <col min="10" max="10" width="3.140625" style="1" customWidth="1"/>
    <col min="11" max="11" width="9.140625" style="11"/>
    <col min="12" max="12" width="3.140625" style="1" customWidth="1"/>
    <col min="13" max="13" width="9.140625" style="11"/>
    <col min="14" max="14" width="3.140625" style="1" customWidth="1"/>
    <col min="15" max="15" width="9.140625" style="11"/>
    <col min="16" max="16" width="3.140625" style="1" customWidth="1"/>
    <col min="17" max="17" width="9.140625" style="11"/>
    <col min="18" max="18" width="3.140625" style="1" customWidth="1"/>
    <col min="19" max="19" width="9.140625" style="11"/>
    <col min="20" max="20" width="3.140625" style="1" customWidth="1"/>
    <col min="21" max="21" width="9.140625" style="11"/>
    <col min="22" max="22" width="3.140625" style="1" customWidth="1"/>
    <col min="23" max="23" width="9.140625" style="11"/>
    <col min="24" max="24" width="3.140625" style="1" customWidth="1"/>
    <col min="25" max="25" width="9.140625" style="11"/>
    <col min="26" max="26" width="3.140625" style="1" customWidth="1"/>
    <col min="27" max="27" width="9.140625" style="11"/>
    <col min="28" max="28" width="3.140625" style="1" customWidth="1"/>
    <col min="29" max="29" width="9.140625" style="11"/>
    <col min="30" max="30" width="3.140625" style="1" customWidth="1"/>
    <col min="31" max="31" width="9.140625" style="11"/>
    <col min="32" max="32" width="3.140625" style="1" customWidth="1"/>
    <col min="33" max="33" width="9.140625" style="11"/>
    <col min="34" max="34" width="3.140625" style="1" customWidth="1"/>
    <col min="35" max="35" width="9.140625" style="11"/>
    <col min="36" max="36" width="3.140625" style="1" customWidth="1"/>
    <col min="37" max="37" width="9.140625" style="11"/>
    <col min="38" max="38" width="3.140625" style="1" customWidth="1"/>
    <col min="39" max="39" width="9.140625" style="11"/>
    <col min="40" max="40" width="3.140625" style="1" customWidth="1"/>
    <col min="41" max="41" width="9.140625" style="11"/>
    <col min="42" max="42" width="3.140625" style="1" customWidth="1"/>
    <col min="43" max="43" width="9.140625" style="11"/>
    <col min="44" max="44" width="3.140625" style="1" customWidth="1"/>
    <col min="45" max="45" width="9.140625" style="11"/>
    <col min="46" max="46" width="3.140625" style="1" customWidth="1"/>
    <col min="47" max="16384" width="9.140625" style="1"/>
  </cols>
  <sheetData>
    <row r="1" spans="1:46" x14ac:dyDescent="0.25">
      <c r="A1" s="346" t="s">
        <v>353</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row>
    <row r="3" spans="1:46" s="181" customFormat="1" ht="31.5" customHeight="1" x14ac:dyDescent="0.25">
      <c r="A3" s="184"/>
      <c r="B3" s="185"/>
      <c r="C3" s="186">
        <v>1</v>
      </c>
      <c r="D3" s="186"/>
      <c r="E3" s="186">
        <v>2</v>
      </c>
      <c r="F3" s="186"/>
      <c r="G3" s="186">
        <v>3</v>
      </c>
      <c r="H3" s="186"/>
      <c r="I3" s="186">
        <v>4</v>
      </c>
      <c r="J3" s="186"/>
      <c r="K3" s="186">
        <v>5</v>
      </c>
      <c r="L3" s="186"/>
      <c r="M3" s="186">
        <v>6</v>
      </c>
      <c r="N3" s="186"/>
      <c r="O3" s="186">
        <v>7</v>
      </c>
      <c r="P3" s="186"/>
      <c r="Q3" s="186">
        <v>8</v>
      </c>
      <c r="R3" s="186"/>
      <c r="S3" s="186">
        <v>9</v>
      </c>
      <c r="T3" s="186"/>
      <c r="U3" s="186">
        <v>10</v>
      </c>
      <c r="V3" s="186"/>
      <c r="W3" s="186">
        <v>11</v>
      </c>
      <c r="X3" s="186"/>
      <c r="Y3" s="186">
        <v>12</v>
      </c>
      <c r="Z3" s="186"/>
      <c r="AA3" s="186">
        <v>13</v>
      </c>
      <c r="AB3" s="186"/>
      <c r="AC3" s="186">
        <v>14</v>
      </c>
      <c r="AD3" s="186"/>
      <c r="AE3" s="186">
        <v>15</v>
      </c>
      <c r="AF3" s="186"/>
      <c r="AG3" s="186">
        <v>16</v>
      </c>
      <c r="AH3" s="186"/>
      <c r="AI3" s="186">
        <v>17</v>
      </c>
      <c r="AJ3" s="186"/>
      <c r="AK3" s="186">
        <v>18</v>
      </c>
      <c r="AL3" s="186"/>
      <c r="AM3" s="186">
        <v>19</v>
      </c>
      <c r="AN3" s="186"/>
      <c r="AO3" s="186">
        <v>20</v>
      </c>
      <c r="AP3" s="186"/>
      <c r="AQ3" s="186">
        <v>21</v>
      </c>
      <c r="AR3" s="186"/>
      <c r="AS3" s="186">
        <v>22</v>
      </c>
      <c r="AT3" s="186"/>
    </row>
    <row r="4" spans="1:46" s="181" customFormat="1" ht="31.5" customHeight="1" x14ac:dyDescent="0.25">
      <c r="A4" s="181">
        <v>1</v>
      </c>
      <c r="B4" s="182" t="s">
        <v>199</v>
      </c>
      <c r="C4" s="12">
        <v>1</v>
      </c>
      <c r="E4" s="12"/>
      <c r="G4" s="12"/>
      <c r="I4" s="12"/>
      <c r="K4" s="12"/>
      <c r="M4" s="12"/>
      <c r="O4" s="12"/>
      <c r="Q4" s="12"/>
      <c r="S4" s="12"/>
      <c r="U4" s="12"/>
      <c r="W4" s="12"/>
      <c r="Y4" s="12"/>
      <c r="AA4" s="12"/>
      <c r="AC4" s="12"/>
      <c r="AE4" s="12"/>
      <c r="AG4" s="12"/>
      <c r="AI4" s="12"/>
      <c r="AK4" s="12"/>
      <c r="AM4" s="12"/>
      <c r="AO4" s="12"/>
      <c r="AQ4" s="12"/>
      <c r="AS4" s="12"/>
    </row>
    <row r="5" spans="1:46" s="181" customFormat="1" ht="31.5" customHeight="1" x14ac:dyDescent="0.25">
      <c r="A5" s="181">
        <v>2</v>
      </c>
      <c r="B5" s="182" t="s">
        <v>448</v>
      </c>
      <c r="C5" s="12">
        <v>2.8400000000000002E-2</v>
      </c>
      <c r="D5" s="183" t="s">
        <v>184</v>
      </c>
      <c r="E5" s="12">
        <v>1</v>
      </c>
      <c r="F5" s="183"/>
      <c r="G5" s="12"/>
      <c r="H5" s="183"/>
      <c r="I5" s="12"/>
      <c r="J5" s="183"/>
      <c r="K5" s="12"/>
      <c r="L5" s="183"/>
      <c r="M5" s="12"/>
      <c r="N5" s="183"/>
      <c r="O5" s="12"/>
      <c r="P5" s="183"/>
      <c r="Q5" s="12"/>
      <c r="R5" s="183"/>
      <c r="S5" s="12"/>
      <c r="T5" s="183"/>
      <c r="U5" s="12"/>
      <c r="V5" s="183"/>
      <c r="W5" s="12"/>
      <c r="X5" s="183"/>
      <c r="Y5" s="12"/>
      <c r="Z5" s="183"/>
      <c r="AA5" s="12"/>
      <c r="AB5" s="183"/>
      <c r="AC5" s="12"/>
      <c r="AD5" s="183"/>
      <c r="AE5" s="12"/>
      <c r="AF5" s="183"/>
      <c r="AG5" s="12"/>
      <c r="AH5" s="183"/>
      <c r="AI5" s="12"/>
      <c r="AJ5" s="183"/>
      <c r="AK5" s="12"/>
      <c r="AL5" s="183"/>
      <c r="AM5" s="12"/>
      <c r="AN5" s="183"/>
      <c r="AO5" s="12"/>
      <c r="AP5" s="183"/>
      <c r="AQ5" s="12"/>
      <c r="AR5" s="183"/>
      <c r="AS5" s="12"/>
      <c r="AT5" s="183"/>
    </row>
    <row r="6" spans="1:46" s="181" customFormat="1" ht="31.5" customHeight="1" x14ac:dyDescent="0.25">
      <c r="A6" s="181">
        <v>3</v>
      </c>
      <c r="B6" s="182" t="s">
        <v>204</v>
      </c>
      <c r="C6" s="12">
        <v>0.63490000000000002</v>
      </c>
      <c r="D6" s="183" t="s">
        <v>35</v>
      </c>
      <c r="E6" s="12">
        <v>8.0000000000000002E-3</v>
      </c>
      <c r="F6" s="183" t="s">
        <v>184</v>
      </c>
      <c r="G6" s="12">
        <v>1</v>
      </c>
      <c r="H6" s="183"/>
      <c r="I6" s="12"/>
      <c r="J6" s="183"/>
      <c r="K6" s="12"/>
      <c r="L6" s="183"/>
      <c r="M6" s="12"/>
      <c r="N6" s="183"/>
      <c r="O6" s="12"/>
      <c r="P6" s="183"/>
      <c r="Q6" s="12"/>
      <c r="R6" s="183"/>
      <c r="S6" s="12"/>
      <c r="T6" s="183"/>
      <c r="U6" s="12"/>
      <c r="V6" s="183"/>
      <c r="W6" s="12"/>
      <c r="X6" s="183"/>
      <c r="Y6" s="12"/>
      <c r="Z6" s="183"/>
      <c r="AA6" s="12"/>
      <c r="AB6" s="183"/>
      <c r="AC6" s="12"/>
      <c r="AD6" s="183"/>
      <c r="AE6" s="12"/>
      <c r="AF6" s="183"/>
      <c r="AG6" s="12"/>
      <c r="AH6" s="183"/>
      <c r="AI6" s="12"/>
      <c r="AJ6" s="183"/>
      <c r="AK6" s="12"/>
      <c r="AL6" s="183"/>
      <c r="AM6" s="12"/>
      <c r="AN6" s="183"/>
      <c r="AO6" s="12"/>
      <c r="AP6" s="183"/>
      <c r="AQ6" s="12"/>
      <c r="AR6" s="183"/>
      <c r="AS6" s="12"/>
      <c r="AT6" s="183"/>
    </row>
    <row r="7" spans="1:46" s="181" customFormat="1" ht="31.5" customHeight="1" x14ac:dyDescent="0.25">
      <c r="A7" s="181">
        <v>4</v>
      </c>
      <c r="B7" s="182" t="s">
        <v>205</v>
      </c>
      <c r="C7" s="12">
        <v>-0.14280000000000001</v>
      </c>
      <c r="D7" s="183" t="s">
        <v>35</v>
      </c>
      <c r="E7" s="12">
        <v>9.7999999999999997E-3</v>
      </c>
      <c r="F7" s="183" t="s">
        <v>184</v>
      </c>
      <c r="G7" s="12">
        <v>-6.0000000000000001E-3</v>
      </c>
      <c r="H7" s="183" t="s">
        <v>184</v>
      </c>
      <c r="I7" s="12">
        <v>1</v>
      </c>
      <c r="J7" s="183"/>
      <c r="K7" s="12"/>
      <c r="L7" s="183"/>
      <c r="M7" s="12"/>
      <c r="N7" s="183"/>
      <c r="O7" s="12"/>
      <c r="P7" s="183"/>
      <c r="Q7" s="12"/>
      <c r="R7" s="183"/>
      <c r="S7" s="12"/>
      <c r="T7" s="183"/>
      <c r="U7" s="12"/>
      <c r="V7" s="183"/>
      <c r="W7" s="12"/>
      <c r="X7" s="183"/>
      <c r="Y7" s="12"/>
      <c r="Z7" s="183"/>
      <c r="AA7" s="12"/>
      <c r="AB7" s="183"/>
      <c r="AC7" s="12"/>
      <c r="AD7" s="183"/>
      <c r="AE7" s="12"/>
      <c r="AF7" s="183"/>
      <c r="AG7" s="12"/>
      <c r="AH7" s="183"/>
      <c r="AI7" s="12"/>
      <c r="AJ7" s="183"/>
      <c r="AK7" s="12"/>
      <c r="AL7" s="183"/>
      <c r="AM7" s="12"/>
      <c r="AN7" s="183"/>
      <c r="AO7" s="12"/>
      <c r="AP7" s="183"/>
      <c r="AQ7" s="12"/>
      <c r="AR7" s="183"/>
      <c r="AS7" s="12"/>
      <c r="AT7" s="183"/>
    </row>
    <row r="8" spans="1:46" s="181" customFormat="1" ht="31.5" customHeight="1" x14ac:dyDescent="0.25">
      <c r="A8" s="181">
        <v>5</v>
      </c>
      <c r="B8" s="182" t="s">
        <v>206</v>
      </c>
      <c r="C8" s="12">
        <v>0.40760000000000002</v>
      </c>
      <c r="D8" s="183" t="s">
        <v>35</v>
      </c>
      <c r="E8" s="12">
        <v>0.57769999999999999</v>
      </c>
      <c r="F8" s="183" t="s">
        <v>35</v>
      </c>
      <c r="G8" s="12">
        <v>0.5847</v>
      </c>
      <c r="H8" s="183" t="s">
        <v>35</v>
      </c>
      <c r="I8" s="12">
        <v>-2.5000000000000001E-3</v>
      </c>
      <c r="J8" s="183" t="s">
        <v>184</v>
      </c>
      <c r="K8" s="12">
        <v>1</v>
      </c>
      <c r="L8" s="183"/>
      <c r="M8" s="12"/>
      <c r="N8" s="183"/>
      <c r="O8" s="12"/>
      <c r="P8" s="183"/>
      <c r="Q8" s="12"/>
      <c r="R8" s="183"/>
      <c r="S8" s="12"/>
      <c r="T8" s="183"/>
      <c r="U8" s="12"/>
      <c r="V8" s="183"/>
      <c r="W8" s="12"/>
      <c r="X8" s="183"/>
      <c r="Y8" s="12"/>
      <c r="Z8" s="183"/>
      <c r="AA8" s="12"/>
      <c r="AB8" s="183"/>
      <c r="AC8" s="12"/>
      <c r="AD8" s="183"/>
      <c r="AE8" s="12"/>
      <c r="AF8" s="183"/>
      <c r="AG8" s="12"/>
      <c r="AH8" s="183"/>
      <c r="AI8" s="12"/>
      <c r="AJ8" s="183"/>
      <c r="AK8" s="12"/>
      <c r="AL8" s="183"/>
      <c r="AM8" s="12"/>
      <c r="AN8" s="183"/>
      <c r="AO8" s="12"/>
      <c r="AP8" s="183"/>
      <c r="AQ8" s="12"/>
      <c r="AR8" s="183"/>
      <c r="AS8" s="12"/>
      <c r="AT8" s="183"/>
    </row>
    <row r="9" spans="1:46" s="181" customFormat="1" ht="31.5" customHeight="1" x14ac:dyDescent="0.25">
      <c r="A9" s="181">
        <v>6</v>
      </c>
      <c r="B9" s="182" t="s">
        <v>207</v>
      </c>
      <c r="C9" s="12">
        <v>-4.9000000000000002E-2</v>
      </c>
      <c r="D9" s="183" t="s">
        <v>184</v>
      </c>
      <c r="E9" s="12">
        <v>0.58689999999999998</v>
      </c>
      <c r="F9" s="183" t="s">
        <v>35</v>
      </c>
      <c r="G9" s="12">
        <v>-3.3999999999999998E-3</v>
      </c>
      <c r="H9" s="183" t="s">
        <v>184</v>
      </c>
      <c r="I9" s="12">
        <v>0.58099999999999996</v>
      </c>
      <c r="J9" s="183" t="s">
        <v>35</v>
      </c>
      <c r="K9" s="12">
        <v>0.32969999999999999</v>
      </c>
      <c r="L9" s="183" t="s">
        <v>35</v>
      </c>
      <c r="M9" s="12">
        <v>1</v>
      </c>
      <c r="N9" s="183"/>
      <c r="O9" s="12"/>
      <c r="P9" s="183"/>
      <c r="Q9" s="12"/>
      <c r="R9" s="183"/>
      <c r="S9" s="12"/>
      <c r="T9" s="183"/>
      <c r="U9" s="12"/>
      <c r="V9" s="183"/>
      <c r="W9" s="12"/>
      <c r="X9" s="183"/>
      <c r="Y9" s="12"/>
      <c r="Z9" s="183"/>
      <c r="AA9" s="12"/>
      <c r="AB9" s="183"/>
      <c r="AC9" s="12"/>
      <c r="AD9" s="183"/>
      <c r="AE9" s="12"/>
      <c r="AF9" s="183"/>
      <c r="AG9" s="12"/>
      <c r="AH9" s="183"/>
      <c r="AI9" s="12"/>
      <c r="AJ9" s="183"/>
      <c r="AK9" s="12"/>
      <c r="AL9" s="183"/>
      <c r="AM9" s="12"/>
      <c r="AN9" s="183"/>
      <c r="AO9" s="12"/>
      <c r="AP9" s="183"/>
      <c r="AQ9" s="12"/>
      <c r="AR9" s="183"/>
      <c r="AS9" s="12"/>
      <c r="AT9" s="183"/>
    </row>
    <row r="10" spans="1:46" s="181" customFormat="1" ht="31.5" customHeight="1" x14ac:dyDescent="0.25">
      <c r="A10" s="181">
        <v>7</v>
      </c>
      <c r="B10" s="182" t="s">
        <v>208</v>
      </c>
      <c r="C10" s="12">
        <v>0.4501</v>
      </c>
      <c r="D10" s="183" t="s">
        <v>35</v>
      </c>
      <c r="E10" s="12">
        <v>5.7000000000000002E-3</v>
      </c>
      <c r="F10" s="183" t="s">
        <v>184</v>
      </c>
      <c r="G10" s="12">
        <v>0.58309999999999995</v>
      </c>
      <c r="H10" s="183" t="s">
        <v>35</v>
      </c>
      <c r="I10" s="12">
        <v>0.57040000000000002</v>
      </c>
      <c r="J10" s="183" t="s">
        <v>35</v>
      </c>
      <c r="K10" s="12">
        <v>0.34210000000000002</v>
      </c>
      <c r="L10" s="183" t="s">
        <v>35</v>
      </c>
      <c r="M10" s="12">
        <v>0.33150000000000002</v>
      </c>
      <c r="N10" s="183" t="s">
        <v>35</v>
      </c>
      <c r="O10" s="12">
        <v>1</v>
      </c>
      <c r="P10" s="183"/>
      <c r="Q10" s="12"/>
      <c r="R10" s="183"/>
      <c r="S10" s="12"/>
      <c r="T10" s="183"/>
      <c r="U10" s="12"/>
      <c r="V10" s="183"/>
      <c r="W10" s="12"/>
      <c r="X10" s="183"/>
      <c r="Y10" s="12"/>
      <c r="Z10" s="183"/>
      <c r="AA10" s="12"/>
      <c r="AB10" s="183"/>
      <c r="AC10" s="12"/>
      <c r="AD10" s="183"/>
      <c r="AE10" s="12"/>
      <c r="AF10" s="183"/>
      <c r="AG10" s="12"/>
      <c r="AH10" s="183"/>
      <c r="AI10" s="12"/>
      <c r="AJ10" s="183"/>
      <c r="AK10" s="12"/>
      <c r="AL10" s="183"/>
      <c r="AM10" s="12"/>
      <c r="AN10" s="183"/>
      <c r="AO10" s="12"/>
      <c r="AP10" s="183"/>
      <c r="AQ10" s="12"/>
      <c r="AR10" s="183"/>
      <c r="AS10" s="12"/>
      <c r="AT10" s="183"/>
    </row>
    <row r="11" spans="1:46" s="181" customFormat="1" ht="31.5" customHeight="1" x14ac:dyDescent="0.25">
      <c r="A11" s="181">
        <v>8</v>
      </c>
      <c r="B11" s="182" t="s">
        <v>209</v>
      </c>
      <c r="C11" s="12">
        <v>0.32050000000000001</v>
      </c>
      <c r="D11" s="183" t="s">
        <v>35</v>
      </c>
      <c r="E11" s="12">
        <v>0.38100000000000001</v>
      </c>
      <c r="F11" s="183" t="s">
        <v>35</v>
      </c>
      <c r="G11" s="12">
        <v>0.3856</v>
      </c>
      <c r="H11" s="183" t="s">
        <v>35</v>
      </c>
      <c r="I11" s="12">
        <v>0.37719999999999998</v>
      </c>
      <c r="J11" s="183" t="s">
        <v>35</v>
      </c>
      <c r="K11" s="12">
        <v>0.65949999999999998</v>
      </c>
      <c r="L11" s="183" t="s">
        <v>35</v>
      </c>
      <c r="M11" s="12">
        <v>0.64929999999999999</v>
      </c>
      <c r="N11" s="183" t="s">
        <v>35</v>
      </c>
      <c r="O11" s="12">
        <v>0.6613</v>
      </c>
      <c r="P11" s="183" t="s">
        <v>35</v>
      </c>
      <c r="Q11" s="12">
        <v>1</v>
      </c>
      <c r="R11" s="183"/>
      <c r="S11" s="12"/>
      <c r="T11" s="183"/>
      <c r="U11" s="12"/>
      <c r="V11" s="183"/>
      <c r="W11" s="12"/>
      <c r="X11" s="183"/>
      <c r="Y11" s="12"/>
      <c r="Z11" s="183"/>
      <c r="AA11" s="12"/>
      <c r="AB11" s="183"/>
      <c r="AC11" s="12"/>
      <c r="AD11" s="183"/>
      <c r="AE11" s="12"/>
      <c r="AF11" s="183"/>
      <c r="AG11" s="12"/>
      <c r="AH11" s="183"/>
      <c r="AI11" s="12"/>
      <c r="AJ11" s="183"/>
      <c r="AK11" s="12"/>
      <c r="AL11" s="183"/>
      <c r="AM11" s="12"/>
      <c r="AN11" s="183"/>
      <c r="AO11" s="12"/>
      <c r="AP11" s="183"/>
      <c r="AQ11" s="12"/>
      <c r="AR11" s="183"/>
      <c r="AS11" s="12"/>
      <c r="AT11" s="183"/>
    </row>
    <row r="12" spans="1:46" s="181" customFormat="1" ht="31.5" customHeight="1" x14ac:dyDescent="0.25">
      <c r="A12" s="181">
        <v>9</v>
      </c>
      <c r="B12" s="182" t="s">
        <v>183</v>
      </c>
      <c r="C12" s="12">
        <v>5.2900000000000003E-2</v>
      </c>
      <c r="D12" s="183" t="s">
        <v>38</v>
      </c>
      <c r="E12" s="12">
        <v>-2.0400000000000001E-2</v>
      </c>
      <c r="F12" s="183" t="s">
        <v>184</v>
      </c>
      <c r="G12" s="12">
        <v>-6.88E-2</v>
      </c>
      <c r="H12" s="183" t="s">
        <v>39</v>
      </c>
      <c r="I12" s="12">
        <v>-8.48E-2</v>
      </c>
      <c r="J12" s="183" t="s">
        <v>41</v>
      </c>
      <c r="K12" s="12">
        <v>-9.1899999999999996E-2</v>
      </c>
      <c r="L12" s="183" t="s">
        <v>41</v>
      </c>
      <c r="M12" s="12">
        <v>-9.2799999999999994E-2</v>
      </c>
      <c r="N12" s="183" t="s">
        <v>41</v>
      </c>
      <c r="O12" s="12">
        <v>-5.3199999999999997E-2</v>
      </c>
      <c r="P12" s="183" t="s">
        <v>38</v>
      </c>
      <c r="Q12" s="12">
        <v>-7.0300000000000001E-2</v>
      </c>
      <c r="R12" s="183" t="s">
        <v>39</v>
      </c>
      <c r="S12" s="12">
        <v>1</v>
      </c>
      <c r="T12" s="183"/>
      <c r="U12" s="12"/>
      <c r="V12" s="183"/>
      <c r="W12" s="12"/>
      <c r="X12" s="183"/>
      <c r="Y12" s="12"/>
      <c r="Z12" s="183"/>
      <c r="AA12" s="12"/>
      <c r="AB12" s="183"/>
      <c r="AC12" s="12"/>
      <c r="AD12" s="183"/>
      <c r="AE12" s="12"/>
      <c r="AF12" s="183"/>
      <c r="AG12" s="12"/>
      <c r="AH12" s="183"/>
      <c r="AI12" s="12"/>
      <c r="AJ12" s="183"/>
      <c r="AK12" s="12"/>
      <c r="AL12" s="183"/>
      <c r="AM12" s="12"/>
      <c r="AN12" s="183"/>
      <c r="AO12" s="12"/>
      <c r="AP12" s="183"/>
      <c r="AQ12" s="12"/>
      <c r="AR12" s="183"/>
      <c r="AS12" s="12"/>
      <c r="AT12" s="183"/>
    </row>
    <row r="13" spans="1:46" s="181" customFormat="1" ht="31.5" customHeight="1" x14ac:dyDescent="0.25">
      <c r="A13" s="181">
        <v>10</v>
      </c>
      <c r="B13" s="182" t="s">
        <v>210</v>
      </c>
      <c r="C13" s="12">
        <v>-1.4999999999999999E-2</v>
      </c>
      <c r="D13" s="183" t="s">
        <v>184</v>
      </c>
      <c r="E13" s="12">
        <v>-1.78E-2</v>
      </c>
      <c r="F13" s="183" t="s">
        <v>184</v>
      </c>
      <c r="G13" s="12">
        <v>-6.0699999999999997E-2</v>
      </c>
      <c r="H13" s="183" t="s">
        <v>38</v>
      </c>
      <c r="I13" s="12">
        <v>-1.14E-2</v>
      </c>
      <c r="J13" s="183" t="s">
        <v>184</v>
      </c>
      <c r="K13" s="12">
        <v>-5.0999999999999997E-2</v>
      </c>
      <c r="L13" s="183" t="s">
        <v>184</v>
      </c>
      <c r="M13" s="12">
        <v>-2.6800000000000001E-2</v>
      </c>
      <c r="N13" s="183" t="s">
        <v>184</v>
      </c>
      <c r="O13" s="12">
        <v>-1.2E-2</v>
      </c>
      <c r="P13" s="183" t="s">
        <v>184</v>
      </c>
      <c r="Q13" s="12">
        <v>-4.24E-2</v>
      </c>
      <c r="R13" s="183" t="s">
        <v>184</v>
      </c>
      <c r="S13" s="12">
        <v>0.23860000000000001</v>
      </c>
      <c r="T13" s="183" t="s">
        <v>35</v>
      </c>
      <c r="U13" s="12">
        <v>1</v>
      </c>
      <c r="V13" s="183"/>
      <c r="W13" s="12"/>
      <c r="X13" s="183"/>
      <c r="Y13" s="12"/>
      <c r="Z13" s="183"/>
      <c r="AA13" s="12"/>
      <c r="AB13" s="183"/>
      <c r="AC13" s="12"/>
      <c r="AD13" s="183"/>
      <c r="AE13" s="12"/>
      <c r="AF13" s="183"/>
      <c r="AG13" s="12"/>
      <c r="AH13" s="183"/>
      <c r="AI13" s="12"/>
      <c r="AJ13" s="183"/>
      <c r="AK13" s="12"/>
      <c r="AL13" s="183"/>
      <c r="AM13" s="12"/>
      <c r="AN13" s="183"/>
      <c r="AO13" s="12"/>
      <c r="AP13" s="183"/>
      <c r="AQ13" s="12"/>
      <c r="AR13" s="183"/>
      <c r="AS13" s="12"/>
      <c r="AT13" s="183"/>
    </row>
    <row r="14" spans="1:46" s="181" customFormat="1" ht="31.5" customHeight="1" x14ac:dyDescent="0.25">
      <c r="A14" s="181">
        <v>11</v>
      </c>
      <c r="B14" s="182" t="s">
        <v>211</v>
      </c>
      <c r="C14" s="12">
        <v>0.01</v>
      </c>
      <c r="D14" s="183" t="s">
        <v>184</v>
      </c>
      <c r="E14" s="12">
        <v>-3.32E-2</v>
      </c>
      <c r="F14" s="183" t="s">
        <v>184</v>
      </c>
      <c r="G14" s="12">
        <v>-1.83E-2</v>
      </c>
      <c r="H14" s="183" t="s">
        <v>184</v>
      </c>
      <c r="I14" s="12">
        <v>2E-3</v>
      </c>
      <c r="J14" s="183" t="s">
        <v>184</v>
      </c>
      <c r="K14" s="12">
        <v>3.2000000000000002E-3</v>
      </c>
      <c r="L14" s="183" t="s">
        <v>184</v>
      </c>
      <c r="M14" s="12">
        <v>-3.2099999999999997E-2</v>
      </c>
      <c r="N14" s="183" t="s">
        <v>184</v>
      </c>
      <c r="O14" s="12">
        <v>2.3800000000000002E-2</v>
      </c>
      <c r="P14" s="183" t="s">
        <v>184</v>
      </c>
      <c r="Q14" s="12">
        <v>-2.9999999999999997E-4</v>
      </c>
      <c r="R14" s="183" t="s">
        <v>184</v>
      </c>
      <c r="S14" s="12">
        <v>-3.5299999999999998E-2</v>
      </c>
      <c r="T14" s="183" t="s">
        <v>184</v>
      </c>
      <c r="U14" s="12">
        <v>8.6E-3</v>
      </c>
      <c r="V14" s="183" t="s">
        <v>184</v>
      </c>
      <c r="W14" s="12">
        <v>1</v>
      </c>
      <c r="X14" s="183"/>
      <c r="Y14" s="12"/>
      <c r="Z14" s="183"/>
      <c r="AA14" s="12"/>
      <c r="AB14" s="183"/>
      <c r="AC14" s="12"/>
      <c r="AD14" s="183"/>
      <c r="AE14" s="12"/>
      <c r="AF14" s="183"/>
      <c r="AG14" s="12"/>
      <c r="AH14" s="183"/>
      <c r="AI14" s="12"/>
      <c r="AJ14" s="183"/>
      <c r="AK14" s="12"/>
      <c r="AL14" s="183"/>
      <c r="AM14" s="12"/>
      <c r="AN14" s="183"/>
      <c r="AO14" s="12"/>
      <c r="AP14" s="183"/>
      <c r="AQ14" s="12"/>
      <c r="AR14" s="183"/>
      <c r="AS14" s="12"/>
      <c r="AT14" s="183"/>
    </row>
    <row r="15" spans="1:46" s="181" customFormat="1" ht="31.5" customHeight="1" x14ac:dyDescent="0.25">
      <c r="A15" s="181">
        <v>12</v>
      </c>
      <c r="B15" s="182" t="s">
        <v>212</v>
      </c>
      <c r="C15" s="12">
        <v>4.2200000000000001E-2</v>
      </c>
      <c r="D15" s="183" t="s">
        <v>184</v>
      </c>
      <c r="E15" s="12">
        <v>-3.4599999999999999E-2</v>
      </c>
      <c r="F15" s="183" t="s">
        <v>184</v>
      </c>
      <c r="G15" s="12">
        <v>8.8999999999999999E-3</v>
      </c>
      <c r="H15" s="183" t="s">
        <v>184</v>
      </c>
      <c r="I15" s="12">
        <v>2.0000000000000001E-4</v>
      </c>
      <c r="J15" s="183" t="s">
        <v>184</v>
      </c>
      <c r="K15" s="12">
        <v>2.18E-2</v>
      </c>
      <c r="L15" s="183" t="s">
        <v>184</v>
      </c>
      <c r="M15" s="12">
        <v>-1.67E-2</v>
      </c>
      <c r="N15" s="183" t="s">
        <v>184</v>
      </c>
      <c r="O15" s="12">
        <v>-1.3599999999999999E-2</v>
      </c>
      <c r="P15" s="183" t="s">
        <v>184</v>
      </c>
      <c r="Q15" s="12">
        <v>2.3E-3</v>
      </c>
      <c r="R15" s="183" t="s">
        <v>184</v>
      </c>
      <c r="S15" s="12">
        <v>5.0000000000000001E-4</v>
      </c>
      <c r="T15" s="183" t="s">
        <v>184</v>
      </c>
      <c r="U15" s="12">
        <v>-3.4799999999999998E-2</v>
      </c>
      <c r="V15" s="183" t="s">
        <v>184</v>
      </c>
      <c r="W15" s="12">
        <v>5.8900000000000001E-2</v>
      </c>
      <c r="X15" s="183" t="s">
        <v>38</v>
      </c>
      <c r="Y15" s="12">
        <v>1</v>
      </c>
      <c r="Z15" s="183"/>
      <c r="AA15" s="12"/>
      <c r="AB15" s="183"/>
      <c r="AC15" s="12"/>
      <c r="AD15" s="183"/>
      <c r="AE15" s="12"/>
      <c r="AF15" s="183"/>
      <c r="AG15" s="12"/>
      <c r="AH15" s="183"/>
      <c r="AI15" s="12"/>
      <c r="AJ15" s="183"/>
      <c r="AK15" s="12"/>
      <c r="AL15" s="183"/>
      <c r="AM15" s="12"/>
      <c r="AN15" s="183"/>
      <c r="AO15" s="12"/>
      <c r="AP15" s="183"/>
      <c r="AQ15" s="12"/>
      <c r="AR15" s="183"/>
      <c r="AS15" s="12"/>
      <c r="AT15" s="183"/>
    </row>
    <row r="16" spans="1:46" s="194" customFormat="1" ht="31.5" customHeight="1" x14ac:dyDescent="0.25">
      <c r="A16" s="194">
        <v>13</v>
      </c>
      <c r="B16" s="195" t="s">
        <v>213</v>
      </c>
      <c r="C16" s="196">
        <v>2.8899999999999999E-2</v>
      </c>
      <c r="D16" s="197"/>
      <c r="E16" s="196">
        <v>2.76E-2</v>
      </c>
      <c r="F16" s="197"/>
      <c r="G16" s="196">
        <v>2.63E-2</v>
      </c>
      <c r="H16" s="197"/>
      <c r="I16" s="196">
        <v>1.11E-2</v>
      </c>
      <c r="J16" s="197"/>
      <c r="K16" s="196">
        <v>6.1000000000000004E-3</v>
      </c>
      <c r="L16" s="197"/>
      <c r="M16" s="196">
        <v>6.8000000000000005E-2</v>
      </c>
      <c r="N16" s="197"/>
      <c r="O16" s="196">
        <v>4.65E-2</v>
      </c>
      <c r="P16" s="197"/>
      <c r="Q16" s="196">
        <v>4.4200000000000003E-2</v>
      </c>
      <c r="R16" s="197"/>
      <c r="S16" s="196">
        <v>9.0399999999999994E-2</v>
      </c>
      <c r="T16" s="197"/>
      <c r="U16" s="196">
        <v>6.25E-2</v>
      </c>
      <c r="V16" s="197"/>
      <c r="W16" s="196">
        <v>-2.7000000000000001E-3</v>
      </c>
      <c r="X16" s="197"/>
      <c r="Y16" s="196">
        <v>0.20480000000000001</v>
      </c>
      <c r="Z16" s="197"/>
      <c r="AA16" s="196">
        <v>1</v>
      </c>
      <c r="AB16" s="197"/>
      <c r="AC16" s="196"/>
      <c r="AD16" s="197"/>
      <c r="AE16" s="196"/>
      <c r="AF16" s="197"/>
      <c r="AG16" s="196"/>
      <c r="AH16" s="197"/>
      <c r="AI16" s="196"/>
      <c r="AJ16" s="197"/>
      <c r="AK16" s="196"/>
      <c r="AL16" s="197"/>
      <c r="AM16" s="196"/>
      <c r="AN16" s="197"/>
      <c r="AO16" s="196"/>
      <c r="AP16" s="197"/>
      <c r="AQ16" s="196"/>
      <c r="AR16" s="197"/>
      <c r="AS16" s="196"/>
      <c r="AT16" s="197"/>
    </row>
    <row r="17" spans="1:46" s="194" customFormat="1" ht="31.5" customHeight="1" x14ac:dyDescent="0.25">
      <c r="A17" s="194">
        <v>14</v>
      </c>
      <c r="B17" s="195" t="s">
        <v>197</v>
      </c>
      <c r="C17" s="196">
        <v>7.1499999999999994E-2</v>
      </c>
      <c r="D17" s="197" t="s">
        <v>39</v>
      </c>
      <c r="E17" s="196">
        <v>-1.0699999999999999E-2</v>
      </c>
      <c r="F17" s="197" t="s">
        <v>184</v>
      </c>
      <c r="G17" s="196">
        <v>2.7699999999999999E-2</v>
      </c>
      <c r="H17" s="197" t="s">
        <v>184</v>
      </c>
      <c r="I17" s="196">
        <v>-9.7600000000000006E-2</v>
      </c>
      <c r="J17" s="197" t="s">
        <v>41</v>
      </c>
      <c r="K17" s="196">
        <v>2.9499999999999998E-2</v>
      </c>
      <c r="L17" s="197" t="s">
        <v>184</v>
      </c>
      <c r="M17" s="196">
        <v>-8.1799999999999998E-2</v>
      </c>
      <c r="N17" s="197" t="s">
        <v>41</v>
      </c>
      <c r="O17" s="196">
        <v>-4.8899999999999999E-2</v>
      </c>
      <c r="P17" s="197" t="s">
        <v>184</v>
      </c>
      <c r="Q17" s="196">
        <v>-2.3199999999999998E-2</v>
      </c>
      <c r="R17" s="197" t="s">
        <v>184</v>
      </c>
      <c r="S17" s="196">
        <v>-0.1368</v>
      </c>
      <c r="T17" s="197" t="s">
        <v>35</v>
      </c>
      <c r="U17" s="196">
        <v>-6.6600000000000006E-2</v>
      </c>
      <c r="V17" s="197" t="s">
        <v>39</v>
      </c>
      <c r="W17" s="196">
        <v>4.5199999999999997E-2</v>
      </c>
      <c r="X17" s="197" t="s">
        <v>184</v>
      </c>
      <c r="Y17" s="196">
        <v>8.6300000000000002E-2</v>
      </c>
      <c r="Z17" s="197" t="s">
        <v>41</v>
      </c>
      <c r="AA17" s="196">
        <v>-4.9299999999999997E-2</v>
      </c>
      <c r="AB17" s="196" t="s">
        <v>184</v>
      </c>
      <c r="AC17" s="196">
        <v>1</v>
      </c>
      <c r="AD17" s="197"/>
      <c r="AE17" s="196"/>
      <c r="AF17" s="197"/>
      <c r="AG17" s="196"/>
      <c r="AH17" s="197"/>
      <c r="AI17" s="196"/>
      <c r="AJ17" s="197"/>
      <c r="AK17" s="196"/>
      <c r="AL17" s="197"/>
      <c r="AM17" s="196"/>
      <c r="AN17" s="197"/>
      <c r="AO17" s="196"/>
      <c r="AP17" s="197"/>
      <c r="AQ17" s="196"/>
      <c r="AR17" s="197"/>
      <c r="AS17" s="196"/>
      <c r="AT17" s="197"/>
    </row>
    <row r="18" spans="1:46" s="194" customFormat="1" ht="31.5" customHeight="1" x14ac:dyDescent="0.25">
      <c r="A18" s="194">
        <v>15</v>
      </c>
      <c r="B18" s="195" t="s">
        <v>354</v>
      </c>
      <c r="C18" s="196">
        <v>1.24E-2</v>
      </c>
      <c r="D18" s="197" t="s">
        <v>184</v>
      </c>
      <c r="E18" s="196">
        <v>-2.01E-2</v>
      </c>
      <c r="F18" s="197" t="s">
        <v>184</v>
      </c>
      <c r="G18" s="196">
        <v>4.0000000000000001E-3</v>
      </c>
      <c r="H18" s="197" t="s">
        <v>184</v>
      </c>
      <c r="I18" s="196">
        <v>9.7999999999999997E-3</v>
      </c>
      <c r="J18" s="197" t="s">
        <v>184</v>
      </c>
      <c r="K18" s="196">
        <v>-1.04E-2</v>
      </c>
      <c r="L18" s="197" t="s">
        <v>184</v>
      </c>
      <c r="M18" s="196">
        <v>-5.8999999999999999E-3</v>
      </c>
      <c r="N18" s="197" t="s">
        <v>184</v>
      </c>
      <c r="O18" s="196">
        <v>1.95E-2</v>
      </c>
      <c r="P18" s="197" t="s">
        <v>184</v>
      </c>
      <c r="Q18" s="196">
        <v>1.11E-2</v>
      </c>
      <c r="R18" s="197" t="s">
        <v>184</v>
      </c>
      <c r="S18" s="196">
        <v>-1.01E-2</v>
      </c>
      <c r="T18" s="197" t="s">
        <v>184</v>
      </c>
      <c r="U18" s="196">
        <v>4.82E-2</v>
      </c>
      <c r="V18" s="197" t="s">
        <v>184</v>
      </c>
      <c r="W18" s="196">
        <v>-3.7199999999999997E-2</v>
      </c>
      <c r="X18" s="197" t="s">
        <v>184</v>
      </c>
      <c r="Y18" s="196">
        <v>1.4999999999999999E-2</v>
      </c>
      <c r="Z18" s="197" t="s">
        <v>184</v>
      </c>
      <c r="AA18" s="196">
        <v>-7.7000000000000002E-3</v>
      </c>
      <c r="AB18" s="197" t="s">
        <v>184</v>
      </c>
      <c r="AC18" s="196">
        <v>4.1000000000000003E-3</v>
      </c>
      <c r="AD18" s="197" t="s">
        <v>184</v>
      </c>
      <c r="AE18" s="196">
        <v>1</v>
      </c>
      <c r="AF18" s="197"/>
      <c r="AG18" s="196"/>
      <c r="AH18" s="197"/>
      <c r="AI18" s="196"/>
      <c r="AJ18" s="197"/>
      <c r="AK18" s="196"/>
      <c r="AL18" s="197"/>
      <c r="AM18" s="196"/>
      <c r="AN18" s="197"/>
      <c r="AO18" s="196"/>
      <c r="AP18" s="197"/>
      <c r="AQ18" s="196"/>
      <c r="AR18" s="197"/>
      <c r="AS18" s="196"/>
      <c r="AT18" s="197"/>
    </row>
    <row r="19" spans="1:46" s="181" customFormat="1" ht="31.5" customHeight="1" x14ac:dyDescent="0.25">
      <c r="A19" s="181">
        <v>16</v>
      </c>
      <c r="B19" s="182" t="s">
        <v>355</v>
      </c>
      <c r="C19" s="12">
        <v>1E-3</v>
      </c>
      <c r="D19" s="183" t="s">
        <v>184</v>
      </c>
      <c r="E19" s="12">
        <v>0.5716</v>
      </c>
      <c r="F19" s="183" t="s">
        <v>35</v>
      </c>
      <c r="G19" s="12">
        <v>5.7999999999999996E-3</v>
      </c>
      <c r="H19" s="183" t="s">
        <v>184</v>
      </c>
      <c r="I19" s="12">
        <v>1.15E-2</v>
      </c>
      <c r="J19" s="183" t="s">
        <v>184</v>
      </c>
      <c r="K19" s="12">
        <v>0.33160000000000001</v>
      </c>
      <c r="L19" s="183" t="s">
        <v>35</v>
      </c>
      <c r="M19" s="12">
        <v>0.3422</v>
      </c>
      <c r="N19" s="183" t="s">
        <v>35</v>
      </c>
      <c r="O19" s="12">
        <v>1.9900000000000001E-2</v>
      </c>
      <c r="P19" s="183" t="s">
        <v>184</v>
      </c>
      <c r="Q19" s="12">
        <v>0.2394</v>
      </c>
      <c r="R19" s="183" t="s">
        <v>35</v>
      </c>
      <c r="S19" s="12">
        <v>-1.9800000000000002E-2</v>
      </c>
      <c r="T19" s="183" t="s">
        <v>184</v>
      </c>
      <c r="U19" s="12">
        <v>1.9099999999999999E-2</v>
      </c>
      <c r="V19" s="183" t="s">
        <v>184</v>
      </c>
      <c r="W19" s="12">
        <v>-4.41E-2</v>
      </c>
      <c r="X19" s="183" t="s">
        <v>184</v>
      </c>
      <c r="Y19" s="12">
        <v>-1.15E-2</v>
      </c>
      <c r="Z19" s="183" t="s">
        <v>184</v>
      </c>
      <c r="AA19" s="12">
        <v>2.5499999999999998E-2</v>
      </c>
      <c r="AB19" s="183" t="s">
        <v>184</v>
      </c>
      <c r="AC19" s="12">
        <v>-3.5499999999999997E-2</v>
      </c>
      <c r="AD19" s="183" t="s">
        <v>184</v>
      </c>
      <c r="AE19" s="12">
        <v>0.5716</v>
      </c>
      <c r="AF19" s="183" t="s">
        <v>35</v>
      </c>
      <c r="AG19" s="12">
        <v>1</v>
      </c>
      <c r="AH19" s="183"/>
      <c r="AI19" s="12"/>
      <c r="AJ19" s="183"/>
      <c r="AK19" s="12"/>
      <c r="AL19" s="183"/>
      <c r="AM19" s="12"/>
      <c r="AN19" s="183"/>
      <c r="AO19" s="12"/>
      <c r="AP19" s="183"/>
      <c r="AQ19" s="12"/>
      <c r="AR19" s="183"/>
      <c r="AS19" s="12"/>
      <c r="AT19" s="183"/>
    </row>
    <row r="20" spans="1:46" s="181" customFormat="1" ht="31.5" customHeight="1" x14ac:dyDescent="0.25">
      <c r="A20" s="181">
        <v>17</v>
      </c>
      <c r="B20" s="182" t="s">
        <v>356</v>
      </c>
      <c r="C20" s="12">
        <v>0.38419999999999999</v>
      </c>
      <c r="D20" s="183" t="s">
        <v>35</v>
      </c>
      <c r="E20" s="12">
        <v>-8.0999999999999996E-3</v>
      </c>
      <c r="F20" s="183" t="s">
        <v>184</v>
      </c>
      <c r="G20" s="12">
        <v>0.58309999999999995</v>
      </c>
      <c r="H20" s="183" t="s">
        <v>35</v>
      </c>
      <c r="I20" s="12">
        <v>1.37E-2</v>
      </c>
      <c r="J20" s="183" t="s">
        <v>184</v>
      </c>
      <c r="K20" s="12">
        <v>0.32619999999999999</v>
      </c>
      <c r="L20" s="183" t="s">
        <v>35</v>
      </c>
      <c r="M20" s="12">
        <v>6.4000000000000003E-3</v>
      </c>
      <c r="N20" s="183" t="s">
        <v>184</v>
      </c>
      <c r="O20" s="12">
        <v>0.35980000000000001</v>
      </c>
      <c r="P20" s="183" t="s">
        <v>35</v>
      </c>
      <c r="Q20" s="12">
        <v>0.23580000000000001</v>
      </c>
      <c r="R20" s="183" t="s">
        <v>35</v>
      </c>
      <c r="S20" s="12">
        <v>-4.9599999999999998E-2</v>
      </c>
      <c r="T20" s="183" t="s">
        <v>184</v>
      </c>
      <c r="U20" s="12">
        <v>-7.0000000000000001E-3</v>
      </c>
      <c r="V20" s="183" t="s">
        <v>184</v>
      </c>
      <c r="W20" s="12">
        <v>-3.1699999999999999E-2</v>
      </c>
      <c r="X20" s="183" t="s">
        <v>184</v>
      </c>
      <c r="Y20" s="12">
        <v>2.06E-2</v>
      </c>
      <c r="Z20" s="183" t="s">
        <v>184</v>
      </c>
      <c r="AA20" s="12">
        <v>5.8999999999999999E-3</v>
      </c>
      <c r="AB20" s="183" t="s">
        <v>184</v>
      </c>
      <c r="AC20" s="12">
        <v>7.6E-3</v>
      </c>
      <c r="AD20" s="183" t="s">
        <v>184</v>
      </c>
      <c r="AE20" s="12">
        <v>0.57620000000000005</v>
      </c>
      <c r="AF20" s="183" t="s">
        <v>35</v>
      </c>
      <c r="AG20" s="12">
        <v>0.33329999999999999</v>
      </c>
      <c r="AH20" s="183" t="s">
        <v>35</v>
      </c>
      <c r="AI20" s="12">
        <v>1</v>
      </c>
      <c r="AJ20" s="183"/>
      <c r="AK20" s="12"/>
      <c r="AL20" s="183"/>
      <c r="AM20" s="12"/>
      <c r="AN20" s="183"/>
      <c r="AO20" s="12"/>
      <c r="AP20" s="183"/>
      <c r="AQ20" s="12"/>
      <c r="AR20" s="183"/>
      <c r="AS20" s="12"/>
      <c r="AT20" s="183"/>
    </row>
    <row r="21" spans="1:46" s="181" customFormat="1" ht="31.5" customHeight="1" x14ac:dyDescent="0.25">
      <c r="A21" s="181">
        <v>18</v>
      </c>
      <c r="B21" s="182" t="s">
        <v>357</v>
      </c>
      <c r="C21" s="12">
        <v>-6.08E-2</v>
      </c>
      <c r="D21" s="183" t="s">
        <v>38</v>
      </c>
      <c r="E21" s="12">
        <v>-5.8999999999999999E-3</v>
      </c>
      <c r="F21" s="183" t="s">
        <v>184</v>
      </c>
      <c r="G21" s="12">
        <v>1.03E-2</v>
      </c>
      <c r="H21" s="183" t="s">
        <v>184</v>
      </c>
      <c r="I21" s="12">
        <v>0.58099999999999996</v>
      </c>
      <c r="J21" s="183" t="s">
        <v>35</v>
      </c>
      <c r="K21" s="12">
        <v>5.0000000000000001E-3</v>
      </c>
      <c r="L21" s="183" t="s">
        <v>184</v>
      </c>
      <c r="M21" s="12">
        <v>0.32429999999999998</v>
      </c>
      <c r="N21" s="183" t="s">
        <v>35</v>
      </c>
      <c r="O21" s="12">
        <v>0.3473</v>
      </c>
      <c r="P21" s="183" t="s">
        <v>35</v>
      </c>
      <c r="Q21" s="12">
        <v>0.2276</v>
      </c>
      <c r="R21" s="183" t="s">
        <v>35</v>
      </c>
      <c r="S21" s="12">
        <v>-7.1800000000000003E-2</v>
      </c>
      <c r="T21" s="183" t="s">
        <v>39</v>
      </c>
      <c r="U21" s="12">
        <v>4.3499999999999997E-2</v>
      </c>
      <c r="V21" s="183" t="s">
        <v>184</v>
      </c>
      <c r="W21" s="12">
        <v>-1.37E-2</v>
      </c>
      <c r="X21" s="183" t="s">
        <v>184</v>
      </c>
      <c r="Y21" s="12">
        <v>1.15E-2</v>
      </c>
      <c r="Z21" s="183" t="s">
        <v>184</v>
      </c>
      <c r="AA21" s="12">
        <v>-1.2500000000000001E-2</v>
      </c>
      <c r="AB21" s="183" t="s">
        <v>184</v>
      </c>
      <c r="AC21" s="12">
        <v>-4.2500000000000003E-2</v>
      </c>
      <c r="AD21" s="183" t="s">
        <v>184</v>
      </c>
      <c r="AE21" s="12">
        <v>0.58689999999999998</v>
      </c>
      <c r="AF21" s="183" t="s">
        <v>35</v>
      </c>
      <c r="AG21" s="12">
        <v>0.3422</v>
      </c>
      <c r="AH21" s="183" t="s">
        <v>35</v>
      </c>
      <c r="AI21" s="12">
        <v>0.3473</v>
      </c>
      <c r="AJ21" s="183" t="s">
        <v>35</v>
      </c>
      <c r="AK21" s="12">
        <v>1</v>
      </c>
      <c r="AL21" s="183"/>
      <c r="AM21" s="12"/>
      <c r="AN21" s="183"/>
      <c r="AO21" s="12"/>
      <c r="AP21" s="183"/>
      <c r="AQ21" s="12"/>
      <c r="AR21" s="183"/>
      <c r="AS21" s="12"/>
      <c r="AT21" s="183"/>
    </row>
    <row r="22" spans="1:46" s="181" customFormat="1" ht="31.5" customHeight="1" x14ac:dyDescent="0.25">
      <c r="A22" s="181">
        <v>19</v>
      </c>
      <c r="B22" s="182" t="s">
        <v>358</v>
      </c>
      <c r="C22" s="12">
        <v>0.25950000000000001</v>
      </c>
      <c r="D22" s="183" t="s">
        <v>35</v>
      </c>
      <c r="E22" s="12">
        <v>0.37590000000000001</v>
      </c>
      <c r="F22" s="183" t="s">
        <v>35</v>
      </c>
      <c r="G22" s="12">
        <v>0.3805</v>
      </c>
      <c r="H22" s="183" t="s">
        <v>35</v>
      </c>
      <c r="I22" s="12">
        <v>1.6500000000000001E-2</v>
      </c>
      <c r="J22" s="183" t="s">
        <v>184</v>
      </c>
      <c r="K22" s="12">
        <v>0.65069999999999995</v>
      </c>
      <c r="L22" s="183" t="s">
        <v>35</v>
      </c>
      <c r="M22" s="12">
        <v>0.23519999999999999</v>
      </c>
      <c r="N22" s="183" t="s">
        <v>35</v>
      </c>
      <c r="O22" s="12">
        <v>0.24349999999999999</v>
      </c>
      <c r="P22" s="183" t="s">
        <v>35</v>
      </c>
      <c r="Q22" s="12">
        <v>0.45619999999999999</v>
      </c>
      <c r="R22" s="183" t="s">
        <v>35</v>
      </c>
      <c r="S22" s="12">
        <v>-7.5899999999999995E-2</v>
      </c>
      <c r="T22" s="183" t="s">
        <v>39</v>
      </c>
      <c r="U22" s="12">
        <v>-1.55E-2</v>
      </c>
      <c r="V22" s="183" t="s">
        <v>184</v>
      </c>
      <c r="W22" s="12">
        <v>-1.03E-2</v>
      </c>
      <c r="X22" s="183" t="s">
        <v>184</v>
      </c>
      <c r="Y22" s="12">
        <v>2.7699999999999999E-2</v>
      </c>
      <c r="Z22" s="183" t="s">
        <v>184</v>
      </c>
      <c r="AA22" s="12">
        <v>1.7000000000000001E-2</v>
      </c>
      <c r="AB22" s="183" t="s">
        <v>184</v>
      </c>
      <c r="AC22" s="12">
        <v>1.8E-3</v>
      </c>
      <c r="AD22" s="183" t="s">
        <v>184</v>
      </c>
      <c r="AE22" s="12">
        <v>0.37590000000000001</v>
      </c>
      <c r="AF22" s="183" t="s">
        <v>35</v>
      </c>
      <c r="AG22" s="12">
        <v>0.65759999999999996</v>
      </c>
      <c r="AH22" s="183" t="s">
        <v>35</v>
      </c>
      <c r="AI22" s="12">
        <v>0.65239999999999998</v>
      </c>
      <c r="AJ22" s="183" t="s">
        <v>35</v>
      </c>
      <c r="AK22" s="12">
        <v>0.23519999999999999</v>
      </c>
      <c r="AL22" s="183" t="s">
        <v>35</v>
      </c>
      <c r="AM22" s="12">
        <v>1</v>
      </c>
      <c r="AN22" s="183"/>
      <c r="AO22" s="12"/>
      <c r="AP22" s="183"/>
      <c r="AQ22" s="12"/>
      <c r="AR22" s="183"/>
      <c r="AS22" s="12"/>
      <c r="AT22" s="183"/>
    </row>
    <row r="23" spans="1:46" s="194" customFormat="1" ht="31.5" customHeight="1" x14ac:dyDescent="0.25">
      <c r="A23" s="194">
        <v>20</v>
      </c>
      <c r="B23" s="195" t="s">
        <v>359</v>
      </c>
      <c r="C23" s="196">
        <v>-2.75E-2</v>
      </c>
      <c r="D23" s="197" t="s">
        <v>184</v>
      </c>
      <c r="E23" s="196">
        <v>0.38269999999999998</v>
      </c>
      <c r="F23" s="197" t="s">
        <v>35</v>
      </c>
      <c r="G23" s="196">
        <v>1.2699999999999999E-2</v>
      </c>
      <c r="H23" s="197" t="s">
        <v>184</v>
      </c>
      <c r="I23" s="196">
        <v>0.37890000000000001</v>
      </c>
      <c r="J23" s="197" t="s">
        <v>35</v>
      </c>
      <c r="K23" s="196">
        <v>0.2321</v>
      </c>
      <c r="L23" s="197" t="s">
        <v>35</v>
      </c>
      <c r="M23" s="196">
        <v>0.65210000000000001</v>
      </c>
      <c r="N23" s="197" t="s">
        <v>35</v>
      </c>
      <c r="O23" s="196">
        <v>0.23330000000000001</v>
      </c>
      <c r="P23" s="197" t="s">
        <v>35</v>
      </c>
      <c r="Q23" s="196">
        <v>0.4456</v>
      </c>
      <c r="R23" s="197" t="s">
        <v>35</v>
      </c>
      <c r="S23" s="196">
        <v>-7.4499999999999997E-2</v>
      </c>
      <c r="T23" s="197" t="s">
        <v>39</v>
      </c>
      <c r="U23" s="196">
        <v>-1.1000000000000001E-3</v>
      </c>
      <c r="V23" s="197" t="s">
        <v>184</v>
      </c>
      <c r="W23" s="196">
        <v>-1.49E-2</v>
      </c>
      <c r="X23" s="197" t="s">
        <v>184</v>
      </c>
      <c r="Y23" s="196">
        <v>-1.09E-2</v>
      </c>
      <c r="Z23" s="197" t="s">
        <v>184</v>
      </c>
      <c r="AA23" s="196">
        <v>4.4400000000000002E-2</v>
      </c>
      <c r="AB23" s="197" t="s">
        <v>184</v>
      </c>
      <c r="AC23" s="196">
        <v>-5.33E-2</v>
      </c>
      <c r="AD23" s="197" t="s">
        <v>38</v>
      </c>
      <c r="AE23" s="196">
        <v>0.38269999999999998</v>
      </c>
      <c r="AF23" s="197" t="s">
        <v>35</v>
      </c>
      <c r="AG23" s="196">
        <v>0.66949999999999998</v>
      </c>
      <c r="AH23" s="197" t="s">
        <v>35</v>
      </c>
      <c r="AI23" s="196">
        <v>0.23330000000000001</v>
      </c>
      <c r="AJ23" s="197" t="s">
        <v>35</v>
      </c>
      <c r="AK23" s="196">
        <v>0.65210000000000001</v>
      </c>
      <c r="AL23" s="197" t="s">
        <v>35</v>
      </c>
      <c r="AM23" s="196">
        <v>0.4536</v>
      </c>
      <c r="AN23" s="197" t="s">
        <v>35</v>
      </c>
      <c r="AO23" s="196">
        <v>1</v>
      </c>
      <c r="AP23" s="197"/>
      <c r="AQ23" s="196"/>
      <c r="AR23" s="197"/>
      <c r="AS23" s="196"/>
      <c r="AT23" s="197"/>
    </row>
    <row r="24" spans="1:46" s="194" customFormat="1" ht="31.5" customHeight="1" x14ac:dyDescent="0.25">
      <c r="A24" s="194">
        <v>21</v>
      </c>
      <c r="B24" s="195" t="s">
        <v>360</v>
      </c>
      <c r="C24" s="196">
        <v>0.32179999999999997</v>
      </c>
      <c r="D24" s="197" t="s">
        <v>35</v>
      </c>
      <c r="E24" s="196">
        <v>2E-3</v>
      </c>
      <c r="F24" s="197" t="s">
        <v>184</v>
      </c>
      <c r="G24" s="196">
        <v>0.39069999999999999</v>
      </c>
      <c r="H24" s="197" t="s">
        <v>35</v>
      </c>
      <c r="I24" s="196">
        <v>0.38219999999999998</v>
      </c>
      <c r="J24" s="197" t="s">
        <v>35</v>
      </c>
      <c r="K24" s="196">
        <v>0.22720000000000001</v>
      </c>
      <c r="L24" s="197" t="s">
        <v>35</v>
      </c>
      <c r="M24" s="196">
        <v>0.22009999999999999</v>
      </c>
      <c r="N24" s="197" t="s">
        <v>35</v>
      </c>
      <c r="O24" s="196">
        <v>0.67010000000000003</v>
      </c>
      <c r="P24" s="197" t="s">
        <v>35</v>
      </c>
      <c r="Q24" s="196">
        <v>0.44040000000000001</v>
      </c>
      <c r="R24" s="197" t="s">
        <v>35</v>
      </c>
      <c r="S24" s="196">
        <v>-4.8000000000000001E-2</v>
      </c>
      <c r="T24" s="197" t="s">
        <v>184</v>
      </c>
      <c r="U24" s="196">
        <v>2.87E-2</v>
      </c>
      <c r="V24" s="197" t="s">
        <v>184</v>
      </c>
      <c r="W24" s="196">
        <v>1.54E-2</v>
      </c>
      <c r="X24" s="197" t="s">
        <v>184</v>
      </c>
      <c r="Y24" s="196">
        <v>-5.0000000000000001E-4</v>
      </c>
      <c r="Z24" s="197" t="s">
        <v>184</v>
      </c>
      <c r="AA24" s="196">
        <v>1.8700000000000001E-2</v>
      </c>
      <c r="AB24" s="197" t="s">
        <v>184</v>
      </c>
      <c r="AC24" s="196">
        <v>-3.3099999999999997E-2</v>
      </c>
      <c r="AD24" s="197" t="s">
        <v>184</v>
      </c>
      <c r="AE24" s="196">
        <v>0.3861</v>
      </c>
      <c r="AF24" s="197" t="s">
        <v>35</v>
      </c>
      <c r="AG24" s="196">
        <v>0.23200000000000001</v>
      </c>
      <c r="AH24" s="197" t="s">
        <v>35</v>
      </c>
      <c r="AI24" s="196">
        <v>0.67010000000000003</v>
      </c>
      <c r="AJ24" s="197" t="s">
        <v>35</v>
      </c>
      <c r="AK24" s="196">
        <v>0.65790000000000004</v>
      </c>
      <c r="AL24" s="197" t="s">
        <v>35</v>
      </c>
      <c r="AM24" s="196">
        <v>0.44840000000000002</v>
      </c>
      <c r="AN24" s="197" t="s">
        <v>35</v>
      </c>
      <c r="AO24" s="196">
        <v>0.43780000000000002</v>
      </c>
      <c r="AP24" s="197" t="s">
        <v>35</v>
      </c>
      <c r="AQ24" s="196">
        <v>1</v>
      </c>
      <c r="AR24" s="197"/>
      <c r="AS24" s="196"/>
      <c r="AT24" s="197"/>
    </row>
    <row r="25" spans="1:46" s="181" customFormat="1" ht="31.5" customHeight="1" x14ac:dyDescent="0.25">
      <c r="A25" s="187">
        <v>22</v>
      </c>
      <c r="B25" s="188" t="s">
        <v>361</v>
      </c>
      <c r="C25" s="189">
        <v>0.2306</v>
      </c>
      <c r="D25" s="190" t="s">
        <v>35</v>
      </c>
      <c r="E25" s="189">
        <v>0.26529999999999998</v>
      </c>
      <c r="F25" s="190" t="s">
        <v>35</v>
      </c>
      <c r="G25" s="189">
        <v>0.26850000000000002</v>
      </c>
      <c r="H25" s="190" t="s">
        <v>35</v>
      </c>
      <c r="I25" s="189">
        <v>0.26269999999999999</v>
      </c>
      <c r="J25" s="190" t="s">
        <v>35</v>
      </c>
      <c r="K25" s="189">
        <v>0.4592</v>
      </c>
      <c r="L25" s="190" t="s">
        <v>35</v>
      </c>
      <c r="M25" s="189">
        <v>0.4521</v>
      </c>
      <c r="N25" s="190" t="s">
        <v>35</v>
      </c>
      <c r="O25" s="189">
        <v>0.46050000000000002</v>
      </c>
      <c r="P25" s="190" t="s">
        <v>35</v>
      </c>
      <c r="Q25" s="189">
        <v>0.69630000000000003</v>
      </c>
      <c r="R25" s="190" t="s">
        <v>35</v>
      </c>
      <c r="S25" s="189">
        <v>-5.0599999999999999E-2</v>
      </c>
      <c r="T25" s="190" t="s">
        <v>184</v>
      </c>
      <c r="U25" s="189">
        <v>-4.4000000000000003E-3</v>
      </c>
      <c r="V25" s="190" t="s">
        <v>184</v>
      </c>
      <c r="W25" s="189">
        <v>6.7999999999999996E-3</v>
      </c>
      <c r="X25" s="190" t="s">
        <v>184</v>
      </c>
      <c r="Y25" s="189">
        <v>6.6E-3</v>
      </c>
      <c r="Z25" s="190" t="s">
        <v>184</v>
      </c>
      <c r="AA25" s="189">
        <v>3.0800000000000001E-2</v>
      </c>
      <c r="AB25" s="189" t="s">
        <v>184</v>
      </c>
      <c r="AC25" s="189">
        <v>-2.86E-2</v>
      </c>
      <c r="AD25" s="190" t="s">
        <v>184</v>
      </c>
      <c r="AE25" s="189">
        <v>0.26529999999999998</v>
      </c>
      <c r="AF25" s="190" t="s">
        <v>35</v>
      </c>
      <c r="AG25" s="189">
        <v>0.46410000000000001</v>
      </c>
      <c r="AH25" s="190" t="s">
        <v>35</v>
      </c>
      <c r="AI25" s="189">
        <v>0.46050000000000002</v>
      </c>
      <c r="AJ25" s="190" t="s">
        <v>35</v>
      </c>
      <c r="AK25" s="189">
        <v>0.4521</v>
      </c>
      <c r="AL25" s="190" t="s">
        <v>35</v>
      </c>
      <c r="AM25" s="189">
        <v>0.70579999999999998</v>
      </c>
      <c r="AN25" s="190" t="s">
        <v>35</v>
      </c>
      <c r="AO25" s="189">
        <v>0.69320000000000004</v>
      </c>
      <c r="AP25" s="190" t="s">
        <v>35</v>
      </c>
      <c r="AQ25" s="189">
        <v>0.68720000000000003</v>
      </c>
      <c r="AR25" s="190" t="s">
        <v>35</v>
      </c>
      <c r="AS25" s="189">
        <v>1</v>
      </c>
      <c r="AT25" s="190"/>
    </row>
    <row r="27" spans="1:46" x14ac:dyDescent="0.25">
      <c r="A27" s="313" t="s">
        <v>26</v>
      </c>
      <c r="B27" s="313"/>
      <c r="C27" s="313"/>
      <c r="D27" s="313"/>
      <c r="E27" s="313"/>
      <c r="F27" s="313"/>
      <c r="G27" s="313"/>
      <c r="H27" s="313"/>
      <c r="I27" s="313"/>
      <c r="J27" s="313"/>
      <c r="K27" s="313"/>
      <c r="L27" s="313"/>
      <c r="M27" s="313"/>
      <c r="N27" s="313"/>
      <c r="O27" s="313"/>
      <c r="P27" s="313"/>
      <c r="AC27" s="1"/>
      <c r="AE27" s="1"/>
      <c r="AG27" s="1"/>
      <c r="AI27" s="1"/>
      <c r="AK27" s="1"/>
      <c r="AM27" s="1"/>
    </row>
    <row r="28" spans="1:46" ht="18" x14ac:dyDescent="0.25">
      <c r="A28" s="313" t="s">
        <v>177</v>
      </c>
      <c r="B28" s="313"/>
      <c r="C28" s="313"/>
      <c r="D28" s="313"/>
      <c r="E28" s="313"/>
      <c r="F28" s="313"/>
      <c r="G28" s="313"/>
      <c r="H28" s="313"/>
      <c r="I28" s="313"/>
      <c r="J28" s="313"/>
      <c r="K28" s="313"/>
      <c r="L28" s="313"/>
      <c r="M28" s="313"/>
      <c r="N28" s="313"/>
      <c r="O28" s="313"/>
      <c r="P28" s="313"/>
      <c r="AC28" s="1"/>
      <c r="AE28" s="1"/>
      <c r="AG28" s="1"/>
      <c r="AI28" s="1"/>
      <c r="AK28" s="1"/>
      <c r="AM28" s="1"/>
    </row>
    <row r="29" spans="1:46" ht="18" x14ac:dyDescent="0.25">
      <c r="D29" s="180"/>
      <c r="F29" s="180"/>
      <c r="H29" s="180"/>
      <c r="J29" s="180"/>
      <c r="L29" s="180"/>
      <c r="N29" s="180"/>
      <c r="P29" s="180"/>
      <c r="R29" s="180"/>
      <c r="T29" s="180"/>
      <c r="V29" s="180"/>
      <c r="X29" s="180"/>
      <c r="Z29" s="180"/>
      <c r="AB29" s="180"/>
      <c r="AD29" s="180"/>
      <c r="AF29" s="180"/>
      <c r="AH29" s="180"/>
      <c r="AJ29" s="180"/>
      <c r="AL29" s="180"/>
      <c r="AN29" s="180"/>
      <c r="AP29" s="180"/>
      <c r="AR29" s="180"/>
      <c r="AT29" s="180"/>
    </row>
    <row r="30" spans="1:46" ht="18" x14ac:dyDescent="0.25">
      <c r="D30" s="180"/>
      <c r="F30" s="180"/>
      <c r="H30" s="180"/>
      <c r="J30" s="180"/>
      <c r="L30" s="180"/>
      <c r="N30" s="180"/>
      <c r="P30" s="180"/>
      <c r="R30" s="180"/>
      <c r="T30" s="180"/>
      <c r="V30" s="180"/>
      <c r="X30" s="180"/>
      <c r="Z30" s="180"/>
      <c r="AB30" s="180"/>
      <c r="AD30" s="180"/>
      <c r="AF30" s="180"/>
      <c r="AH30" s="180"/>
      <c r="AJ30" s="180"/>
      <c r="AL30" s="180"/>
      <c r="AN30" s="180"/>
      <c r="AP30" s="180"/>
      <c r="AR30" s="180"/>
      <c r="AT30" s="180"/>
    </row>
    <row r="31" spans="1:46" x14ac:dyDescent="0.25">
      <c r="E31" s="1"/>
      <c r="I31" s="1"/>
      <c r="M31" s="1"/>
      <c r="S31" s="1"/>
      <c r="W31" s="1"/>
      <c r="AA31" s="1"/>
      <c r="AC31" s="1"/>
      <c r="AG31" s="1"/>
      <c r="AK31" s="1"/>
      <c r="AQ31" s="1"/>
    </row>
    <row r="32" spans="1:46" x14ac:dyDescent="0.25">
      <c r="E32" s="1"/>
      <c r="I32" s="1"/>
      <c r="M32" s="1"/>
      <c r="S32" s="1"/>
      <c r="W32" s="1"/>
      <c r="AA32" s="1"/>
      <c r="AB32" s="11"/>
      <c r="AC32" s="1"/>
      <c r="AG32" s="1"/>
      <c r="AK32" s="1"/>
      <c r="AQ32" s="1"/>
    </row>
    <row r="33" spans="4:46" ht="18" x14ac:dyDescent="0.25">
      <c r="D33" s="180"/>
      <c r="F33" s="180"/>
      <c r="H33" s="180"/>
      <c r="J33" s="180"/>
      <c r="L33" s="180"/>
      <c r="N33" s="180"/>
      <c r="P33" s="180"/>
      <c r="R33" s="180"/>
      <c r="T33" s="180"/>
      <c r="V33" s="180"/>
      <c r="X33" s="180"/>
      <c r="Z33" s="180"/>
      <c r="AB33" s="180"/>
      <c r="AD33" s="180"/>
      <c r="AF33" s="180"/>
      <c r="AH33" s="180"/>
      <c r="AJ33" s="180"/>
      <c r="AL33" s="180"/>
      <c r="AN33" s="180"/>
      <c r="AP33" s="180"/>
      <c r="AR33" s="180"/>
      <c r="AT33" s="180"/>
    </row>
    <row r="34" spans="4:46" ht="18" x14ac:dyDescent="0.25">
      <c r="J34" s="180"/>
      <c r="L34" s="180"/>
      <c r="N34" s="180"/>
      <c r="P34" s="180"/>
      <c r="R34" s="180"/>
      <c r="T34" s="180"/>
      <c r="V34" s="180"/>
      <c r="X34" s="180"/>
      <c r="Z34" s="180"/>
      <c r="AB34" s="180"/>
      <c r="AH34" s="180"/>
      <c r="AJ34" s="180"/>
      <c r="AL34" s="180"/>
      <c r="AN34" s="180"/>
      <c r="AP34" s="180"/>
      <c r="AR34" s="180"/>
      <c r="AT34" s="180"/>
    </row>
    <row r="35" spans="4:46" ht="18" x14ac:dyDescent="0.25">
      <c r="J35" s="180"/>
      <c r="L35" s="180"/>
      <c r="N35" s="180"/>
      <c r="P35" s="180"/>
      <c r="R35" s="180"/>
      <c r="T35" s="180"/>
      <c r="V35" s="180"/>
      <c r="X35" s="180"/>
      <c r="Z35" s="180"/>
      <c r="AB35" s="180"/>
      <c r="AH35" s="180"/>
      <c r="AJ35" s="180"/>
      <c r="AL35" s="180"/>
      <c r="AN35" s="180"/>
      <c r="AP35" s="180"/>
      <c r="AR35" s="180"/>
      <c r="AT35" s="180"/>
    </row>
    <row r="36" spans="4:46" ht="18" x14ac:dyDescent="0.25">
      <c r="D36" s="180"/>
      <c r="F36" s="180"/>
      <c r="H36" s="180"/>
      <c r="J36" s="180"/>
      <c r="L36" s="180"/>
      <c r="N36" s="180"/>
      <c r="P36" s="180"/>
      <c r="R36" s="180"/>
      <c r="T36" s="180"/>
      <c r="V36" s="180"/>
      <c r="X36" s="180"/>
      <c r="Z36" s="180"/>
      <c r="AB36" s="180"/>
      <c r="AD36" s="180"/>
      <c r="AF36" s="180"/>
      <c r="AH36" s="180"/>
      <c r="AJ36" s="180"/>
      <c r="AL36" s="180"/>
      <c r="AN36" s="180"/>
      <c r="AP36" s="180"/>
      <c r="AR36" s="180"/>
      <c r="AT36" s="180"/>
    </row>
    <row r="37" spans="4:46" ht="18" x14ac:dyDescent="0.25">
      <c r="D37" s="180"/>
      <c r="F37" s="180"/>
      <c r="H37" s="180"/>
      <c r="J37" s="180"/>
      <c r="L37" s="180"/>
      <c r="N37" s="180"/>
      <c r="P37" s="180"/>
      <c r="R37" s="180"/>
      <c r="T37" s="180"/>
      <c r="V37" s="180"/>
      <c r="X37" s="180"/>
      <c r="Z37" s="180"/>
      <c r="AB37" s="180"/>
      <c r="AD37" s="180"/>
      <c r="AF37" s="180"/>
      <c r="AH37" s="180"/>
      <c r="AJ37" s="180"/>
      <c r="AL37" s="180"/>
      <c r="AN37" s="180"/>
      <c r="AP37" s="180"/>
      <c r="AR37" s="180"/>
      <c r="AT37" s="180"/>
    </row>
    <row r="38" spans="4:46" ht="18" x14ac:dyDescent="0.25">
      <c r="D38" s="180"/>
      <c r="F38" s="180"/>
      <c r="H38" s="180"/>
      <c r="J38" s="180"/>
      <c r="L38" s="180"/>
      <c r="N38" s="180"/>
      <c r="P38" s="180"/>
      <c r="R38" s="180"/>
      <c r="T38" s="180"/>
      <c r="V38" s="180"/>
      <c r="X38" s="180"/>
      <c r="Z38" s="180"/>
      <c r="AB38" s="180"/>
      <c r="AD38" s="180"/>
      <c r="AF38" s="180"/>
      <c r="AH38" s="180"/>
      <c r="AJ38" s="180"/>
      <c r="AL38" s="180"/>
      <c r="AN38" s="180"/>
      <c r="AP38" s="180"/>
      <c r="AR38" s="180"/>
      <c r="AT38" s="180"/>
    </row>
    <row r="39" spans="4:46" ht="18" x14ac:dyDescent="0.25">
      <c r="D39" s="180"/>
      <c r="F39" s="180"/>
      <c r="H39" s="180"/>
      <c r="J39" s="180"/>
      <c r="L39" s="180"/>
      <c r="N39" s="180"/>
      <c r="P39" s="180"/>
      <c r="R39" s="180"/>
      <c r="T39" s="180"/>
      <c r="V39" s="180"/>
      <c r="X39" s="180"/>
      <c r="Z39" s="180"/>
      <c r="AB39" s="180"/>
      <c r="AD39" s="180"/>
      <c r="AF39" s="180"/>
      <c r="AH39" s="180"/>
      <c r="AJ39" s="180"/>
      <c r="AL39" s="180"/>
      <c r="AN39" s="180"/>
      <c r="AP39" s="180"/>
      <c r="AR39" s="180"/>
      <c r="AT39" s="180"/>
    </row>
    <row r="40" spans="4:46" ht="18" x14ac:dyDescent="0.25">
      <c r="D40" s="180"/>
      <c r="F40" s="180"/>
      <c r="H40" s="180"/>
      <c r="J40" s="180"/>
      <c r="L40" s="180"/>
      <c r="N40" s="180"/>
      <c r="P40" s="180"/>
      <c r="R40" s="180"/>
      <c r="T40" s="180"/>
      <c r="V40" s="180"/>
      <c r="X40" s="180"/>
      <c r="Z40" s="180"/>
      <c r="AB40" s="180"/>
      <c r="AD40" s="180"/>
      <c r="AF40" s="180"/>
      <c r="AH40" s="180"/>
      <c r="AJ40" s="180"/>
      <c r="AL40" s="180"/>
      <c r="AN40" s="180"/>
      <c r="AP40" s="180"/>
      <c r="AR40" s="180"/>
      <c r="AT40" s="180"/>
    </row>
    <row r="41" spans="4:46" ht="18" x14ac:dyDescent="0.25">
      <c r="D41" s="180"/>
      <c r="F41" s="180"/>
      <c r="H41" s="180"/>
      <c r="J41" s="180"/>
      <c r="L41" s="180"/>
      <c r="N41" s="180"/>
      <c r="P41" s="180"/>
      <c r="R41" s="180"/>
      <c r="T41" s="180"/>
      <c r="V41" s="180"/>
      <c r="X41" s="180"/>
      <c r="Z41" s="180"/>
      <c r="AB41" s="180"/>
      <c r="AD41" s="180"/>
      <c r="AF41" s="180"/>
      <c r="AH41" s="180"/>
      <c r="AJ41" s="180"/>
      <c r="AL41" s="180"/>
      <c r="AN41" s="180"/>
      <c r="AP41" s="180"/>
      <c r="AR41" s="180"/>
      <c r="AT41" s="180"/>
    </row>
    <row r="42" spans="4:46" ht="18" x14ac:dyDescent="0.25">
      <c r="D42" s="180"/>
      <c r="F42" s="180"/>
      <c r="H42" s="180"/>
      <c r="J42" s="180"/>
      <c r="L42" s="180"/>
      <c r="N42" s="180"/>
      <c r="P42" s="180"/>
      <c r="R42" s="180"/>
      <c r="T42" s="180"/>
      <c r="V42" s="180"/>
      <c r="X42" s="180"/>
      <c r="Z42" s="180"/>
      <c r="AB42" s="180"/>
      <c r="AD42" s="180"/>
      <c r="AF42" s="180"/>
      <c r="AH42" s="180"/>
      <c r="AJ42" s="180"/>
      <c r="AL42" s="180"/>
      <c r="AN42" s="180"/>
      <c r="AP42" s="180"/>
      <c r="AR42" s="180"/>
      <c r="AT42" s="180"/>
    </row>
    <row r="43" spans="4:46" ht="18" x14ac:dyDescent="0.25">
      <c r="D43" s="180"/>
      <c r="F43" s="180"/>
      <c r="H43" s="180"/>
      <c r="J43" s="180"/>
      <c r="L43" s="180"/>
      <c r="N43" s="180"/>
      <c r="P43" s="180"/>
      <c r="R43" s="180"/>
      <c r="T43" s="180"/>
      <c r="V43" s="180"/>
      <c r="X43" s="180"/>
      <c r="Z43" s="180"/>
      <c r="AB43" s="180"/>
      <c r="AD43" s="180"/>
      <c r="AF43" s="180"/>
      <c r="AH43" s="180"/>
      <c r="AJ43" s="180"/>
      <c r="AL43" s="180"/>
      <c r="AN43" s="180"/>
      <c r="AP43" s="180"/>
      <c r="AR43" s="180"/>
      <c r="AT43" s="180"/>
    </row>
    <row r="44" spans="4:46" ht="18" x14ac:dyDescent="0.25">
      <c r="D44" s="180"/>
      <c r="F44" s="180"/>
      <c r="H44" s="180"/>
      <c r="J44" s="180"/>
      <c r="L44" s="180"/>
      <c r="N44" s="180"/>
      <c r="P44" s="180"/>
      <c r="R44" s="180"/>
      <c r="T44" s="180"/>
      <c r="V44" s="180"/>
      <c r="X44" s="180"/>
      <c r="Z44" s="180"/>
      <c r="AB44" s="180"/>
      <c r="AD44" s="180"/>
      <c r="AF44" s="180"/>
      <c r="AH44" s="180"/>
      <c r="AJ44" s="180"/>
      <c r="AL44" s="180"/>
      <c r="AN44" s="180"/>
      <c r="AP44" s="180"/>
      <c r="AR44" s="180"/>
      <c r="AT44" s="180"/>
    </row>
    <row r="45" spans="4:46" ht="18" x14ac:dyDescent="0.25">
      <c r="D45" s="180"/>
      <c r="F45" s="180"/>
      <c r="H45" s="180"/>
      <c r="J45" s="180"/>
      <c r="L45" s="180"/>
      <c r="N45" s="180"/>
      <c r="P45" s="180"/>
      <c r="R45" s="180"/>
      <c r="T45" s="180"/>
      <c r="V45" s="180"/>
      <c r="X45" s="180"/>
      <c r="Z45" s="180"/>
      <c r="AB45" s="180"/>
      <c r="AD45" s="180"/>
      <c r="AF45" s="180"/>
      <c r="AH45" s="180"/>
      <c r="AJ45" s="180"/>
      <c r="AL45" s="180"/>
      <c r="AN45" s="180"/>
      <c r="AP45" s="180"/>
      <c r="AR45" s="180"/>
      <c r="AT45" s="180"/>
    </row>
    <row r="46" spans="4:46" ht="18" x14ac:dyDescent="0.25">
      <c r="D46" s="180"/>
      <c r="F46" s="180"/>
      <c r="H46" s="180"/>
      <c r="J46" s="180"/>
      <c r="L46" s="180"/>
      <c r="N46" s="180"/>
      <c r="P46" s="180"/>
      <c r="R46" s="180"/>
      <c r="T46" s="180"/>
      <c r="V46" s="180"/>
      <c r="X46" s="180"/>
      <c r="Z46" s="180"/>
      <c r="AB46" s="180"/>
      <c r="AD46" s="180"/>
      <c r="AF46" s="180"/>
      <c r="AH46" s="180"/>
      <c r="AJ46" s="180"/>
      <c r="AL46" s="180"/>
      <c r="AN46" s="180"/>
      <c r="AP46" s="180"/>
      <c r="AR46" s="180"/>
      <c r="AT46" s="180"/>
    </row>
    <row r="47" spans="4:46" ht="18" x14ac:dyDescent="0.25">
      <c r="D47" s="180"/>
      <c r="F47" s="180"/>
      <c r="H47" s="180"/>
      <c r="J47" s="180"/>
      <c r="L47" s="180"/>
      <c r="N47" s="180"/>
      <c r="P47" s="180"/>
      <c r="R47" s="180"/>
      <c r="T47" s="180"/>
      <c r="V47" s="180"/>
      <c r="X47" s="180"/>
      <c r="Z47" s="180"/>
      <c r="AB47" s="180"/>
      <c r="AD47" s="180"/>
      <c r="AF47" s="180"/>
      <c r="AH47" s="180"/>
      <c r="AJ47" s="180"/>
      <c r="AL47" s="180"/>
      <c r="AN47" s="180"/>
      <c r="AP47" s="180"/>
      <c r="AR47" s="180"/>
      <c r="AT47" s="180"/>
    </row>
    <row r="48" spans="4:46" ht="18" x14ac:dyDescent="0.25">
      <c r="D48" s="180"/>
      <c r="F48" s="180"/>
      <c r="H48" s="180"/>
      <c r="J48" s="180"/>
      <c r="L48" s="180"/>
      <c r="N48" s="180"/>
      <c r="P48" s="180"/>
      <c r="R48" s="180"/>
      <c r="T48" s="180"/>
      <c r="V48" s="180"/>
      <c r="X48" s="180"/>
      <c r="Z48" s="180"/>
      <c r="AB48" s="180"/>
      <c r="AD48" s="180"/>
      <c r="AF48" s="180"/>
      <c r="AH48" s="180"/>
      <c r="AJ48" s="180"/>
      <c r="AL48" s="180"/>
      <c r="AN48" s="180"/>
      <c r="AP48" s="180"/>
      <c r="AR48" s="180"/>
      <c r="AT48" s="180"/>
    </row>
    <row r="49" spans="4:46" ht="18" x14ac:dyDescent="0.25">
      <c r="D49" s="180"/>
      <c r="F49" s="180"/>
      <c r="H49" s="180"/>
      <c r="J49" s="180"/>
      <c r="L49" s="180"/>
      <c r="N49" s="180"/>
      <c r="P49" s="180"/>
      <c r="R49" s="180"/>
      <c r="T49" s="180"/>
      <c r="V49" s="180"/>
      <c r="X49" s="180"/>
      <c r="Z49" s="180"/>
      <c r="AB49" s="180"/>
      <c r="AD49" s="180"/>
      <c r="AF49" s="180"/>
      <c r="AH49" s="180"/>
      <c r="AJ49" s="180"/>
      <c r="AL49" s="180"/>
      <c r="AN49" s="180"/>
      <c r="AP49" s="180"/>
      <c r="AR49" s="180"/>
      <c r="AT49" s="180"/>
    </row>
    <row r="50" spans="4:46" ht="18" x14ac:dyDescent="0.25">
      <c r="D50" s="180"/>
      <c r="F50" s="180"/>
      <c r="H50" s="180"/>
      <c r="J50" s="180"/>
      <c r="L50" s="180"/>
      <c r="N50" s="180"/>
      <c r="P50" s="180"/>
      <c r="R50" s="180"/>
      <c r="T50" s="180"/>
      <c r="V50" s="180"/>
      <c r="X50" s="180"/>
      <c r="Z50" s="180"/>
      <c r="AB50" s="180"/>
      <c r="AD50" s="180"/>
      <c r="AF50" s="180"/>
      <c r="AH50" s="180"/>
      <c r="AJ50" s="180"/>
      <c r="AL50" s="180"/>
      <c r="AN50" s="180"/>
      <c r="AP50" s="180"/>
      <c r="AR50" s="180"/>
      <c r="AT50" s="180"/>
    </row>
    <row r="51" spans="4:46" ht="18" x14ac:dyDescent="0.25">
      <c r="D51" s="180"/>
      <c r="F51" s="180"/>
      <c r="H51" s="180"/>
      <c r="J51" s="180"/>
      <c r="L51" s="180"/>
      <c r="N51" s="180"/>
      <c r="P51" s="180"/>
      <c r="R51" s="180"/>
      <c r="T51" s="180"/>
      <c r="V51" s="180"/>
      <c r="X51" s="180"/>
      <c r="Z51" s="180"/>
      <c r="AB51" s="180"/>
      <c r="AD51" s="180"/>
      <c r="AF51" s="180"/>
      <c r="AH51" s="180"/>
      <c r="AJ51" s="180"/>
      <c r="AL51" s="180"/>
      <c r="AN51" s="180"/>
      <c r="AP51" s="180"/>
      <c r="AR51" s="180"/>
      <c r="AT51" s="180"/>
    </row>
  </sheetData>
  <mergeCells count="3">
    <mergeCell ref="A1:AT1"/>
    <mergeCell ref="A27:P27"/>
    <mergeCell ref="A28:P28"/>
  </mergeCells>
  <pageMargins left="0.7" right="0.7" top="0.75" bottom="0.75" header="0.3" footer="0.3"/>
  <pageSetup orientation="portrait" horizontalDpi="4294967295" verticalDpi="429496729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AE7FF-BF08-4C34-8E6E-C9B2D7B047D4}">
  <dimension ref="A1:W45"/>
  <sheetViews>
    <sheetView showGridLines="0" workbookViewId="0">
      <selection sqref="A1:S1"/>
    </sheetView>
  </sheetViews>
  <sheetFormatPr defaultRowHeight="15" x14ac:dyDescent="0.25"/>
  <cols>
    <col min="1" max="1" width="41.5703125" style="9" customWidth="1"/>
    <col min="2" max="2" width="11.140625" style="9" customWidth="1"/>
    <col min="3" max="3" width="4" style="9" customWidth="1"/>
    <col min="4" max="4" width="4.5703125" style="9" customWidth="1"/>
    <col min="5" max="5" width="11.140625" style="9" customWidth="1"/>
    <col min="6" max="6" width="4" style="9" customWidth="1"/>
    <col min="7" max="7" width="4.5703125" style="9" customWidth="1"/>
    <col min="8" max="8" width="11.140625" style="9" customWidth="1"/>
    <col min="9" max="9" width="4" style="9" customWidth="1"/>
    <col min="10" max="10" width="4.85546875" style="9" customWidth="1"/>
    <col min="11" max="11" width="11.140625" style="9" customWidth="1"/>
    <col min="12" max="12" width="4" style="9" customWidth="1"/>
    <col min="13" max="13" width="5.140625" style="9" customWidth="1"/>
    <col min="14" max="14" width="11.140625" style="9" customWidth="1"/>
    <col min="15" max="15" width="4" style="9" customWidth="1"/>
    <col min="16" max="16" width="4.85546875" style="9" customWidth="1"/>
    <col min="17" max="17" width="11.140625" style="9" customWidth="1"/>
    <col min="18" max="18" width="4" style="9" customWidth="1"/>
    <col min="19" max="19" width="5.140625" style="9" customWidth="1"/>
    <col min="20" max="16384" width="9.140625" style="9"/>
  </cols>
  <sheetData>
    <row r="1" spans="1:19" ht="15.75" x14ac:dyDescent="0.25">
      <c r="A1" s="373" t="s">
        <v>362</v>
      </c>
      <c r="B1" s="373"/>
      <c r="C1" s="373"/>
      <c r="D1" s="373"/>
      <c r="E1" s="373"/>
      <c r="F1" s="373"/>
      <c r="G1" s="373"/>
      <c r="H1" s="373"/>
      <c r="I1" s="373"/>
      <c r="J1" s="373"/>
      <c r="K1" s="373"/>
      <c r="L1" s="373"/>
      <c r="M1" s="373"/>
      <c r="N1" s="373"/>
      <c r="O1" s="373"/>
      <c r="P1" s="373"/>
      <c r="Q1" s="373"/>
      <c r="R1" s="373"/>
      <c r="S1" s="373"/>
    </row>
    <row r="3" spans="1:19" s="10" customFormat="1" ht="18" x14ac:dyDescent="0.25">
      <c r="B3" s="365" t="s">
        <v>20</v>
      </c>
      <c r="C3" s="365"/>
      <c r="D3" s="365"/>
      <c r="E3" s="365" t="s">
        <v>365</v>
      </c>
      <c r="F3" s="365"/>
      <c r="G3" s="365"/>
      <c r="H3" s="365" t="s">
        <v>369</v>
      </c>
      <c r="I3" s="365"/>
      <c r="J3" s="365"/>
      <c r="K3" s="365" t="s">
        <v>370</v>
      </c>
      <c r="L3" s="365"/>
      <c r="M3" s="365"/>
      <c r="N3" s="365" t="s">
        <v>367</v>
      </c>
      <c r="O3" s="365"/>
      <c r="P3" s="365"/>
      <c r="Q3" s="365" t="s">
        <v>368</v>
      </c>
      <c r="R3" s="365"/>
      <c r="S3" s="365"/>
    </row>
    <row r="4" spans="1:19" ht="69.75" customHeight="1" x14ac:dyDescent="0.25">
      <c r="B4" s="362" t="s">
        <v>237</v>
      </c>
      <c r="C4" s="362"/>
      <c r="D4" s="362"/>
      <c r="E4" s="362" t="s">
        <v>215</v>
      </c>
      <c r="F4" s="362"/>
      <c r="G4" s="362"/>
      <c r="H4" s="362" t="s">
        <v>248</v>
      </c>
      <c r="I4" s="362"/>
      <c r="J4" s="362"/>
      <c r="K4" s="362" t="s">
        <v>249</v>
      </c>
      <c r="L4" s="362"/>
      <c r="M4" s="362"/>
      <c r="N4" s="362" t="s">
        <v>248</v>
      </c>
      <c r="O4" s="362"/>
      <c r="P4" s="362"/>
      <c r="Q4" s="362" t="s">
        <v>249</v>
      </c>
      <c r="R4" s="362"/>
      <c r="S4" s="362"/>
    </row>
    <row r="5" spans="1:19" ht="15.75" x14ac:dyDescent="0.25">
      <c r="A5" s="246"/>
      <c r="B5" s="363" t="s">
        <v>26</v>
      </c>
      <c r="C5" s="363"/>
      <c r="D5" s="363"/>
      <c r="E5" s="363" t="s">
        <v>363</v>
      </c>
      <c r="F5" s="363"/>
      <c r="G5" s="363"/>
      <c r="H5" s="363" t="s">
        <v>26</v>
      </c>
      <c r="I5" s="363"/>
      <c r="J5" s="363"/>
      <c r="K5" s="363" t="s">
        <v>26</v>
      </c>
      <c r="L5" s="363"/>
      <c r="M5" s="363"/>
      <c r="N5" s="363" t="s">
        <v>26</v>
      </c>
      <c r="O5" s="363"/>
      <c r="P5" s="363"/>
      <c r="Q5" s="363" t="s">
        <v>26</v>
      </c>
      <c r="R5" s="363"/>
      <c r="S5" s="363"/>
    </row>
    <row r="6" spans="1:19" ht="18.75" customHeight="1" thickBot="1" x14ac:dyDescent="0.3">
      <c r="A6" s="257" t="s">
        <v>29</v>
      </c>
      <c r="B6" s="364" t="s">
        <v>31</v>
      </c>
      <c r="C6" s="364"/>
      <c r="D6" s="253" t="s">
        <v>30</v>
      </c>
      <c r="E6" s="364" t="s">
        <v>364</v>
      </c>
      <c r="F6" s="364"/>
      <c r="G6" s="253" t="s">
        <v>30</v>
      </c>
      <c r="H6" s="364" t="s">
        <v>32</v>
      </c>
      <c r="I6" s="364"/>
      <c r="J6" s="253" t="s">
        <v>30</v>
      </c>
      <c r="K6" s="364" t="s">
        <v>32</v>
      </c>
      <c r="L6" s="364"/>
      <c r="M6" s="253" t="s">
        <v>30</v>
      </c>
      <c r="N6" s="364" t="s">
        <v>366</v>
      </c>
      <c r="O6" s="364"/>
      <c r="P6" s="253" t="s">
        <v>30</v>
      </c>
      <c r="Q6" s="364" t="s">
        <v>366</v>
      </c>
      <c r="R6" s="364"/>
      <c r="S6" s="253" t="s">
        <v>30</v>
      </c>
    </row>
    <row r="7" spans="1:19" ht="7.5" customHeight="1" x14ac:dyDescent="0.25">
      <c r="A7" s="252"/>
    </row>
    <row r="8" spans="1:19" s="258" customFormat="1" ht="18" x14ac:dyDescent="0.25">
      <c r="A8" s="199" t="s">
        <v>36</v>
      </c>
      <c r="B8" s="204">
        <v>784.65</v>
      </c>
      <c r="C8" s="124" t="s">
        <v>35</v>
      </c>
      <c r="D8" s="119">
        <v>0.66344503418275957</v>
      </c>
      <c r="E8" s="119">
        <v>780.2</v>
      </c>
      <c r="F8" s="124" t="s">
        <v>35</v>
      </c>
      <c r="G8" s="119">
        <v>0.68387844347704341</v>
      </c>
      <c r="H8" s="204">
        <v>528.05999999999995</v>
      </c>
      <c r="I8" s="124" t="s">
        <v>35</v>
      </c>
      <c r="J8" s="119">
        <v>0.58824173126668566</v>
      </c>
      <c r="K8" s="119">
        <v>683.03</v>
      </c>
      <c r="L8" s="124" t="s">
        <v>35</v>
      </c>
      <c r="M8" s="119">
        <v>0.63742949850284636</v>
      </c>
      <c r="N8" s="204">
        <v>519.25</v>
      </c>
      <c r="O8" s="124" t="s">
        <v>35</v>
      </c>
      <c r="P8" s="119">
        <v>0.58500513677324173</v>
      </c>
      <c r="Q8" s="119">
        <v>670.18</v>
      </c>
      <c r="R8" s="124" t="s">
        <v>35</v>
      </c>
      <c r="S8" s="119">
        <v>0.63383216797415687</v>
      </c>
    </row>
    <row r="9" spans="1:19" s="258" customFormat="1" ht="18" x14ac:dyDescent="0.25">
      <c r="A9" s="199" t="s">
        <v>37</v>
      </c>
      <c r="B9" s="204">
        <v>38.49</v>
      </c>
      <c r="C9" s="124" t="s">
        <v>35</v>
      </c>
      <c r="D9" s="119">
        <v>0.19270429633711017</v>
      </c>
      <c r="E9" s="119">
        <v>40.53</v>
      </c>
      <c r="F9" s="124" t="s">
        <v>35</v>
      </c>
      <c r="G9" s="119">
        <v>0.20892496201545238</v>
      </c>
      <c r="H9" s="204">
        <v>16.91</v>
      </c>
      <c r="I9" s="124" t="s">
        <v>35</v>
      </c>
      <c r="J9" s="119">
        <v>0.12907972692596645</v>
      </c>
      <c r="K9" s="119">
        <v>25.94</v>
      </c>
      <c r="L9" s="124" t="s">
        <v>35</v>
      </c>
      <c r="M9" s="119">
        <v>0.15916505783519755</v>
      </c>
      <c r="N9" s="204">
        <v>16.829999999999998</v>
      </c>
      <c r="O9" s="124" t="s">
        <v>35</v>
      </c>
      <c r="P9" s="119">
        <v>0.12877910705438389</v>
      </c>
      <c r="Q9" s="119">
        <v>25.16</v>
      </c>
      <c r="R9" s="124" t="s">
        <v>35</v>
      </c>
      <c r="S9" s="119">
        <v>0.15681353379641497</v>
      </c>
    </row>
    <row r="10" spans="1:19" s="258" customFormat="1" ht="18" x14ac:dyDescent="0.25">
      <c r="A10" s="199" t="s">
        <v>40</v>
      </c>
      <c r="B10" s="204">
        <v>1.35</v>
      </c>
      <c r="C10" s="124"/>
      <c r="D10" s="119">
        <v>3.6754293228764244E-2</v>
      </c>
      <c r="E10" s="119">
        <v>3.3</v>
      </c>
      <c r="F10" s="124" t="s">
        <v>38</v>
      </c>
      <c r="G10" s="119">
        <v>6.0847819066557458E-2</v>
      </c>
      <c r="H10" s="204">
        <v>1.07</v>
      </c>
      <c r="I10" s="124" t="s">
        <v>184</v>
      </c>
      <c r="J10" s="119">
        <v>3.2726075632505396E-2</v>
      </c>
      <c r="K10" s="119">
        <v>2.23</v>
      </c>
      <c r="L10" s="124" t="s">
        <v>184</v>
      </c>
      <c r="M10" s="119">
        <v>4.7217446118356231E-2</v>
      </c>
      <c r="N10" s="204">
        <v>1.06</v>
      </c>
      <c r="O10" s="124" t="s">
        <v>184</v>
      </c>
      <c r="P10" s="119">
        <v>3.2572954079991695E-2</v>
      </c>
      <c r="Q10" s="119">
        <v>2.4</v>
      </c>
      <c r="R10" s="124" t="s">
        <v>184</v>
      </c>
      <c r="S10" s="119">
        <v>4.8979999835100665E-2</v>
      </c>
    </row>
    <row r="11" spans="1:19" s="258" customFormat="1" ht="18" x14ac:dyDescent="0.25">
      <c r="A11" s="199" t="s">
        <v>42</v>
      </c>
      <c r="B11" s="204">
        <v>154.15</v>
      </c>
      <c r="C11" s="124" t="s">
        <v>35</v>
      </c>
      <c r="D11" s="119">
        <v>0.36577772332483738</v>
      </c>
      <c r="E11" s="119">
        <v>182.93</v>
      </c>
      <c r="F11" s="124" t="s">
        <v>35</v>
      </c>
      <c r="G11" s="119">
        <v>0.41329668784722151</v>
      </c>
      <c r="H11" s="204">
        <v>100.26</v>
      </c>
      <c r="I11" s="124" t="s">
        <v>35</v>
      </c>
      <c r="J11" s="119">
        <v>0.30214211640129041</v>
      </c>
      <c r="K11" s="119">
        <v>126.41</v>
      </c>
      <c r="L11" s="124" t="s">
        <v>35</v>
      </c>
      <c r="M11" s="119">
        <v>0.33529599501670398</v>
      </c>
      <c r="N11" s="204">
        <v>99.25</v>
      </c>
      <c r="O11" s="124" t="s">
        <v>35</v>
      </c>
      <c r="P11" s="119">
        <v>0.30075472771492706</v>
      </c>
      <c r="Q11" s="119">
        <v>124.83</v>
      </c>
      <c r="R11" s="124" t="s">
        <v>35</v>
      </c>
      <c r="S11" s="119">
        <v>0.33342831785575267</v>
      </c>
    </row>
    <row r="12" spans="1:19" s="258" customFormat="1" ht="18" x14ac:dyDescent="0.25">
      <c r="A12" s="199" t="s">
        <v>43</v>
      </c>
      <c r="B12" s="204">
        <v>2.77</v>
      </c>
      <c r="C12" s="124" t="s">
        <v>38</v>
      </c>
      <c r="D12" s="119">
        <v>5.2610538308112534E-2</v>
      </c>
      <c r="E12" s="119">
        <v>1.9</v>
      </c>
      <c r="F12" s="124" t="s">
        <v>184</v>
      </c>
      <c r="G12" s="119">
        <v>4.6206832355531281E-2</v>
      </c>
      <c r="H12" s="119">
        <v>2.5499999999999998</v>
      </c>
      <c r="I12" s="124" t="s">
        <v>184</v>
      </c>
      <c r="J12" s="119">
        <v>5.0483643598208887E-2</v>
      </c>
      <c r="K12" s="119">
        <v>0.02</v>
      </c>
      <c r="L12" s="124" t="s">
        <v>184</v>
      </c>
      <c r="M12" s="119">
        <v>4.4765699551728043E-3</v>
      </c>
      <c r="N12" s="119">
        <v>2.5099999999999998</v>
      </c>
      <c r="O12" s="124" t="s">
        <v>184</v>
      </c>
      <c r="P12" s="119">
        <v>5.0087129609493651E-2</v>
      </c>
      <c r="Q12" s="119">
        <v>0</v>
      </c>
      <c r="R12" s="124" t="s">
        <v>184</v>
      </c>
      <c r="S12" s="119">
        <v>0</v>
      </c>
    </row>
    <row r="13" spans="1:19" s="258" customFormat="1" ht="18" x14ac:dyDescent="0.25">
      <c r="A13" s="199" t="s">
        <v>44</v>
      </c>
      <c r="B13" s="204">
        <v>2.11</v>
      </c>
      <c r="C13" s="124"/>
      <c r="D13" s="119">
        <v>4.5932210109336034E-2</v>
      </c>
      <c r="E13" s="119">
        <v>6.02</v>
      </c>
      <c r="F13" s="124" t="s">
        <v>39</v>
      </c>
      <c r="G13" s="119">
        <v>8.2058699234947297E-2</v>
      </c>
      <c r="H13" s="119">
        <v>1.26</v>
      </c>
      <c r="I13" s="124" t="s">
        <v>184</v>
      </c>
      <c r="J13" s="119">
        <v>3.5509619689416003E-2</v>
      </c>
      <c r="K13" s="119">
        <v>0.01</v>
      </c>
      <c r="L13" s="124" t="s">
        <v>184</v>
      </c>
      <c r="M13" s="119">
        <v>3.1654288303424429E-3</v>
      </c>
      <c r="N13" s="119">
        <v>1.31</v>
      </c>
      <c r="O13" s="124" t="s">
        <v>184</v>
      </c>
      <c r="P13" s="119">
        <v>3.6206415510536862E-2</v>
      </c>
      <c r="Q13" s="119">
        <v>0</v>
      </c>
      <c r="R13" s="124" t="s">
        <v>184</v>
      </c>
      <c r="S13" s="119">
        <v>0</v>
      </c>
    </row>
    <row r="14" spans="1:19" s="258" customFormat="1" ht="18" x14ac:dyDescent="0.25">
      <c r="A14" s="259" t="s">
        <v>380</v>
      </c>
      <c r="B14" s="206">
        <v>2.29</v>
      </c>
      <c r="C14" s="121"/>
      <c r="D14" s="119">
        <v>4.7847007142904616E-2</v>
      </c>
      <c r="E14" s="120">
        <v>3.72</v>
      </c>
      <c r="F14" s="121" t="s">
        <v>38</v>
      </c>
      <c r="G14" s="119">
        <v>6.4588800064688145E-2</v>
      </c>
      <c r="H14" s="120">
        <v>1.1499999999999999</v>
      </c>
      <c r="I14" s="121" t="s">
        <v>184</v>
      </c>
      <c r="J14" s="119">
        <v>3.3926071561291092E-2</v>
      </c>
      <c r="K14" s="120">
        <v>1.97</v>
      </c>
      <c r="L14" s="121" t="s">
        <v>184</v>
      </c>
      <c r="M14" s="119">
        <v>4.4385347827555134E-2</v>
      </c>
      <c r="N14" s="120">
        <v>1.1000000000000001</v>
      </c>
      <c r="O14" s="121" t="s">
        <v>184</v>
      </c>
      <c r="P14" s="119">
        <v>3.318118279692004E-2</v>
      </c>
      <c r="Q14" s="120">
        <v>1.67</v>
      </c>
      <c r="R14" s="121" t="s">
        <v>184</v>
      </c>
      <c r="S14" s="119">
        <v>4.0872377982239236E-2</v>
      </c>
    </row>
    <row r="15" spans="1:19" s="258" customFormat="1" ht="18" x14ac:dyDescent="0.25">
      <c r="A15" s="199" t="s">
        <v>46</v>
      </c>
      <c r="B15" s="204">
        <v>0.11</v>
      </c>
      <c r="C15" s="124"/>
      <c r="D15" s="207">
        <v>1.0498013796668674E-2</v>
      </c>
      <c r="E15" s="119">
        <v>0.11</v>
      </c>
      <c r="F15" s="124" t="s">
        <v>184</v>
      </c>
      <c r="G15" s="207">
        <v>1.1129174768949488E-2</v>
      </c>
      <c r="H15" s="119"/>
      <c r="I15" s="124"/>
      <c r="J15" s="207"/>
      <c r="K15" s="119"/>
      <c r="L15" s="124"/>
      <c r="M15" s="207"/>
      <c r="N15" s="119">
        <v>0.09</v>
      </c>
      <c r="O15" s="124" t="s">
        <v>184</v>
      </c>
      <c r="P15" s="207">
        <v>9.4959059050365724E-3</v>
      </c>
      <c r="Q15" s="119">
        <v>0.11</v>
      </c>
      <c r="R15" s="124" t="s">
        <v>184</v>
      </c>
      <c r="S15" s="207">
        <v>1.0498013796668674E-2</v>
      </c>
    </row>
    <row r="16" spans="1:19" s="258" customFormat="1" ht="18" x14ac:dyDescent="0.25">
      <c r="A16" s="199" t="s">
        <v>47</v>
      </c>
      <c r="B16" s="204">
        <v>0.42</v>
      </c>
      <c r="C16" s="124"/>
      <c r="D16" s="119">
        <v>2.0510110924791037E-2</v>
      </c>
      <c r="E16" s="119">
        <v>0.67</v>
      </c>
      <c r="F16" s="124" t="s">
        <v>184</v>
      </c>
      <c r="G16" s="119">
        <v>2.7457888787294837E-2</v>
      </c>
      <c r="H16" s="119"/>
      <c r="I16" s="124"/>
      <c r="J16" s="119"/>
      <c r="K16" s="119"/>
      <c r="L16" s="124"/>
      <c r="M16" s="119"/>
      <c r="N16" s="119">
        <v>0.53</v>
      </c>
      <c r="O16" s="124" t="s">
        <v>184</v>
      </c>
      <c r="P16" s="119">
        <v>2.3038668515411993E-2</v>
      </c>
      <c r="Q16" s="119">
        <v>0.17</v>
      </c>
      <c r="R16" s="124" t="s">
        <v>184</v>
      </c>
      <c r="S16" s="119">
        <v>1.30503513499351E-2</v>
      </c>
    </row>
    <row r="17" spans="1:23" s="258" customFormat="1" ht="18" x14ac:dyDescent="0.25">
      <c r="A17" s="199" t="s">
        <v>48</v>
      </c>
      <c r="B17" s="204">
        <v>0.27</v>
      </c>
      <c r="C17" s="124"/>
      <c r="D17" s="119">
        <v>1.6445908594036582E-2</v>
      </c>
      <c r="E17" s="119">
        <v>0.02</v>
      </c>
      <c r="F17" s="124" t="s">
        <v>184</v>
      </c>
      <c r="G17" s="119">
        <v>4.7457365360843995E-3</v>
      </c>
      <c r="H17" s="119"/>
      <c r="I17" s="124"/>
      <c r="J17" s="119"/>
      <c r="K17" s="119"/>
      <c r="L17" s="124"/>
      <c r="M17" s="119"/>
      <c r="N17" s="119">
        <v>0</v>
      </c>
      <c r="O17" s="124" t="s">
        <v>184</v>
      </c>
      <c r="P17" s="119">
        <v>0</v>
      </c>
      <c r="Q17" s="119">
        <v>0</v>
      </c>
      <c r="R17" s="124" t="s">
        <v>184</v>
      </c>
      <c r="S17" s="119">
        <v>0</v>
      </c>
    </row>
    <row r="18" spans="1:23" s="258" customFormat="1" ht="18" x14ac:dyDescent="0.25">
      <c r="A18" s="199" t="s">
        <v>49</v>
      </c>
      <c r="B18" s="204">
        <v>3.67</v>
      </c>
      <c r="C18" s="124" t="s">
        <v>38</v>
      </c>
      <c r="D18" s="119">
        <v>6.0530003454473784E-2</v>
      </c>
      <c r="E18" s="119">
        <v>5.3</v>
      </c>
      <c r="F18" s="124" t="s">
        <v>39</v>
      </c>
      <c r="G18" s="119">
        <v>7.7026340972598459E-2</v>
      </c>
      <c r="H18" s="119"/>
      <c r="I18" s="124"/>
      <c r="J18" s="119"/>
      <c r="K18" s="119"/>
      <c r="L18" s="124"/>
      <c r="M18" s="119"/>
      <c r="N18" s="119">
        <v>1.58</v>
      </c>
      <c r="O18" s="124" t="s">
        <v>184</v>
      </c>
      <c r="P18" s="119">
        <v>3.9757563793938737E-2</v>
      </c>
      <c r="Q18" s="119">
        <v>3.52</v>
      </c>
      <c r="R18" s="124" t="s">
        <v>38</v>
      </c>
      <c r="S18" s="119">
        <v>5.928454874809453E-2</v>
      </c>
    </row>
    <row r="19" spans="1:23" s="258" customFormat="1" ht="18" x14ac:dyDescent="0.25">
      <c r="A19" s="199" t="s">
        <v>329</v>
      </c>
      <c r="B19" s="204">
        <v>0.91</v>
      </c>
      <c r="C19" s="124"/>
      <c r="D19" s="119">
        <v>3.0182660292803257E-2</v>
      </c>
      <c r="E19" s="119">
        <v>0.23</v>
      </c>
      <c r="F19" s="124" t="s">
        <v>184</v>
      </c>
      <c r="G19" s="119">
        <v>1.6091673024069122E-2</v>
      </c>
      <c r="H19" s="119"/>
      <c r="I19" s="124"/>
      <c r="J19" s="119"/>
      <c r="K19" s="119"/>
      <c r="L19" s="124"/>
      <c r="M19" s="119"/>
      <c r="N19" s="119">
        <v>0.4</v>
      </c>
      <c r="O19" s="124" t="s">
        <v>184</v>
      </c>
      <c r="P19" s="119">
        <v>2.0016019225635891E-2</v>
      </c>
      <c r="Q19" s="119">
        <v>3.01</v>
      </c>
      <c r="R19" s="124" t="s">
        <v>38</v>
      </c>
      <c r="S19" s="119">
        <v>5.4835781816282354E-2</v>
      </c>
    </row>
    <row r="20" spans="1:23" s="258" customFormat="1" ht="18" x14ac:dyDescent="0.25">
      <c r="A20" s="199" t="s">
        <v>330</v>
      </c>
      <c r="B20" s="119">
        <v>0</v>
      </c>
      <c r="C20" s="124"/>
      <c r="D20" s="119">
        <v>0</v>
      </c>
      <c r="E20" s="119">
        <v>0</v>
      </c>
      <c r="F20" s="124" t="s">
        <v>184</v>
      </c>
      <c r="G20" s="119">
        <v>0</v>
      </c>
      <c r="H20" s="119"/>
      <c r="I20" s="124"/>
      <c r="J20" s="119"/>
      <c r="K20" s="119"/>
      <c r="L20" s="124"/>
      <c r="M20" s="119"/>
      <c r="N20" s="119">
        <v>0.06</v>
      </c>
      <c r="O20" s="124" t="s">
        <v>184</v>
      </c>
      <c r="P20" s="119">
        <v>7.7534912300804577E-3</v>
      </c>
      <c r="Q20" s="119">
        <v>0</v>
      </c>
      <c r="R20" s="124" t="s">
        <v>184</v>
      </c>
      <c r="S20" s="119">
        <v>0</v>
      </c>
    </row>
    <row r="21" spans="1:23" s="258" customFormat="1" ht="18" x14ac:dyDescent="0.25">
      <c r="A21" s="199" t="s">
        <v>50</v>
      </c>
      <c r="B21" s="119">
        <v>0</v>
      </c>
      <c r="C21" s="124"/>
      <c r="D21" s="119">
        <v>0</v>
      </c>
      <c r="E21" s="119">
        <v>0.01</v>
      </c>
      <c r="F21" s="124" t="s">
        <v>184</v>
      </c>
      <c r="G21" s="119">
        <v>3.3557613810704955E-3</v>
      </c>
      <c r="H21" s="119"/>
      <c r="I21" s="124"/>
      <c r="J21" s="119"/>
      <c r="K21" s="119"/>
      <c r="L21" s="124"/>
      <c r="M21" s="119"/>
      <c r="N21" s="119">
        <v>0</v>
      </c>
      <c r="O21" s="124" t="s">
        <v>184</v>
      </c>
      <c r="P21" s="119">
        <v>0</v>
      </c>
      <c r="Q21" s="119">
        <v>0.02</v>
      </c>
      <c r="R21" s="124" t="s">
        <v>184</v>
      </c>
      <c r="S21" s="119">
        <v>4.4765699551728043E-3</v>
      </c>
    </row>
    <row r="22" spans="1:23" s="258" customFormat="1" ht="30" x14ac:dyDescent="0.25">
      <c r="A22" s="259" t="s">
        <v>51</v>
      </c>
      <c r="B22" s="204">
        <v>0.59</v>
      </c>
      <c r="C22" s="121"/>
      <c r="D22" s="119">
        <v>2.4307058123829703E-2</v>
      </c>
      <c r="E22" s="120">
        <v>0.57999999999999996</v>
      </c>
      <c r="F22" s="124" t="s">
        <v>184</v>
      </c>
      <c r="G22" s="120">
        <v>2.5548518989774012E-2</v>
      </c>
      <c r="H22" s="120"/>
      <c r="I22" s="120"/>
      <c r="J22" s="120"/>
      <c r="K22" s="119"/>
      <c r="L22" s="124"/>
      <c r="M22" s="120"/>
      <c r="N22" s="119">
        <v>0.52</v>
      </c>
      <c r="O22" s="124" t="s">
        <v>184</v>
      </c>
      <c r="P22" s="120">
        <v>2.2820401852207389E-2</v>
      </c>
      <c r="Q22" s="119">
        <v>0.25</v>
      </c>
      <c r="R22" s="124" t="s">
        <v>184</v>
      </c>
      <c r="S22" s="120">
        <v>1.5825241450517984E-2</v>
      </c>
    </row>
    <row r="23" spans="1:23" s="258" customFormat="1" ht="18" x14ac:dyDescent="0.25">
      <c r="A23" s="260" t="s">
        <v>234</v>
      </c>
      <c r="B23" s="261"/>
      <c r="C23" s="124"/>
      <c r="D23" s="207"/>
      <c r="E23" s="204"/>
      <c r="F23" s="256"/>
      <c r="G23" s="119"/>
      <c r="H23" s="119">
        <v>3.69</v>
      </c>
      <c r="I23" s="119" t="s">
        <v>38</v>
      </c>
      <c r="J23" s="119">
        <v>6.0694105325213618E-2</v>
      </c>
      <c r="K23" s="207">
        <v>0.1</v>
      </c>
      <c r="L23" s="256" t="s">
        <v>184</v>
      </c>
      <c r="M23" s="119">
        <v>1.0009513558970071E-2</v>
      </c>
      <c r="N23" s="207">
        <v>3.52</v>
      </c>
      <c r="O23" s="256" t="s">
        <v>38</v>
      </c>
      <c r="P23" s="119">
        <v>5.928454874809453E-2</v>
      </c>
      <c r="Q23" s="207">
        <v>0.08</v>
      </c>
      <c r="R23" s="256" t="s">
        <v>184</v>
      </c>
      <c r="S23" s="119">
        <v>8.9528707954108378E-3</v>
      </c>
    </row>
    <row r="24" spans="1:23" s="258" customFormat="1" ht="18" x14ac:dyDescent="0.25">
      <c r="A24" s="199" t="s">
        <v>227</v>
      </c>
      <c r="B24" s="204"/>
      <c r="C24" s="124"/>
      <c r="D24" s="119"/>
      <c r="E24" s="204"/>
      <c r="F24" s="124"/>
      <c r="G24" s="119"/>
      <c r="H24" s="119">
        <v>1.1299999999999999</v>
      </c>
      <c r="I24" s="124" t="s">
        <v>184</v>
      </c>
      <c r="J24" s="119">
        <v>3.3630104906790824E-2</v>
      </c>
      <c r="K24" s="119">
        <v>1.9</v>
      </c>
      <c r="L24" s="124" t="s">
        <v>184</v>
      </c>
      <c r="M24" s="119">
        <v>4.3591169048350836E-2</v>
      </c>
      <c r="N24" s="204">
        <v>0.97</v>
      </c>
      <c r="O24" s="124" t="s">
        <v>184</v>
      </c>
      <c r="P24" s="119">
        <v>3.1160874989865705E-2</v>
      </c>
      <c r="Q24" s="119">
        <v>0.22</v>
      </c>
      <c r="R24" s="124" t="s">
        <v>184</v>
      </c>
      <c r="S24" s="119">
        <v>1.4845615456792551E-2</v>
      </c>
      <c r="V24" s="199"/>
      <c r="W24" s="199"/>
    </row>
    <row r="25" spans="1:23" s="258" customFormat="1" ht="18" x14ac:dyDescent="0.25">
      <c r="A25" s="199" t="s">
        <v>228</v>
      </c>
      <c r="B25" s="204"/>
      <c r="C25" s="124"/>
      <c r="D25" s="119"/>
      <c r="E25" s="204"/>
      <c r="F25" s="124"/>
      <c r="G25" s="119"/>
      <c r="H25" s="119">
        <v>2.11</v>
      </c>
      <c r="I25" s="124" t="s">
        <v>184</v>
      </c>
      <c r="J25" s="119">
        <v>4.5932210109336034E-2</v>
      </c>
      <c r="K25" s="119">
        <v>0.48</v>
      </c>
      <c r="L25" s="124" t="s">
        <v>184</v>
      </c>
      <c r="M25" s="119">
        <v>2.1925572071903481E-2</v>
      </c>
      <c r="N25" s="204">
        <v>1.1299999999999999</v>
      </c>
      <c r="O25" s="124" t="s">
        <v>184</v>
      </c>
      <c r="P25" s="119">
        <v>3.3630104906790824E-2</v>
      </c>
      <c r="Q25" s="119">
        <v>2.19</v>
      </c>
      <c r="R25" s="124" t="s">
        <v>184</v>
      </c>
      <c r="S25" s="119">
        <v>4.6792990704206776E-2</v>
      </c>
      <c r="V25" s="199"/>
      <c r="W25" s="199"/>
    </row>
    <row r="26" spans="1:23" s="258" customFormat="1" ht="18" x14ac:dyDescent="0.25">
      <c r="A26" s="199" t="s">
        <v>333</v>
      </c>
      <c r="B26" s="204"/>
      <c r="C26" s="124"/>
      <c r="D26" s="119"/>
      <c r="E26" s="204"/>
      <c r="F26" s="124"/>
      <c r="G26" s="119"/>
      <c r="H26" s="119">
        <v>0</v>
      </c>
      <c r="I26" s="124" t="s">
        <v>184</v>
      </c>
      <c r="J26" s="119">
        <v>0</v>
      </c>
      <c r="K26" s="119">
        <v>0.52</v>
      </c>
      <c r="L26" s="124" t="s">
        <v>184</v>
      </c>
      <c r="M26" s="119">
        <v>2.2820401852207389E-2</v>
      </c>
      <c r="N26" s="204">
        <v>2.15</v>
      </c>
      <c r="O26" s="124" t="s">
        <v>184</v>
      </c>
      <c r="P26" s="119">
        <v>4.6364615261724591E-2</v>
      </c>
      <c r="Q26" s="119">
        <v>0.63</v>
      </c>
      <c r="R26" s="124" t="s">
        <v>184</v>
      </c>
      <c r="S26" s="119">
        <v>2.5117011845941679E-2</v>
      </c>
      <c r="V26" s="199"/>
      <c r="W26" s="199"/>
    </row>
    <row r="27" spans="1:23" s="258" customFormat="1" ht="18" x14ac:dyDescent="0.25">
      <c r="A27" s="199" t="s">
        <v>230</v>
      </c>
      <c r="B27" s="204"/>
      <c r="C27" s="124"/>
      <c r="D27" s="119"/>
      <c r="E27" s="204"/>
      <c r="F27" s="124"/>
      <c r="G27" s="119"/>
      <c r="H27" s="119">
        <v>0</v>
      </c>
      <c r="I27" s="124" t="s">
        <v>184</v>
      </c>
      <c r="J27" s="119">
        <v>0</v>
      </c>
      <c r="K27" s="119">
        <v>0.02</v>
      </c>
      <c r="L27" s="124" t="s">
        <v>184</v>
      </c>
      <c r="M27" s="119">
        <v>4.4765699551728043E-3</v>
      </c>
      <c r="N27" s="204">
        <v>0</v>
      </c>
      <c r="O27" s="124" t="s">
        <v>184</v>
      </c>
      <c r="P27" s="119">
        <v>0</v>
      </c>
      <c r="Q27" s="119">
        <v>0.5</v>
      </c>
      <c r="R27" s="124" t="s">
        <v>184</v>
      </c>
      <c r="S27" s="119">
        <v>2.2377469175267228E-2</v>
      </c>
      <c r="V27" s="199"/>
      <c r="W27" s="199"/>
    </row>
    <row r="28" spans="1:23" s="258" customFormat="1" ht="18" x14ac:dyDescent="0.25">
      <c r="A28" s="199" t="s">
        <v>231</v>
      </c>
      <c r="B28" s="204"/>
      <c r="C28" s="124"/>
      <c r="D28" s="119"/>
      <c r="E28" s="204"/>
      <c r="F28" s="124"/>
      <c r="G28" s="119"/>
      <c r="H28" s="119">
        <v>0.47</v>
      </c>
      <c r="I28" s="124" t="s">
        <v>184</v>
      </c>
      <c r="J28" s="119">
        <v>2.1696087248831774E-2</v>
      </c>
      <c r="K28" s="119">
        <v>7.95</v>
      </c>
      <c r="L28" s="124" t="s">
        <v>41</v>
      </c>
      <c r="M28" s="119">
        <v>8.8898691132959534E-2</v>
      </c>
      <c r="N28" s="119">
        <v>0.01</v>
      </c>
      <c r="O28" s="124" t="s">
        <v>184</v>
      </c>
      <c r="P28" s="119">
        <v>3.1654288303424429E-3</v>
      </c>
      <c r="Q28" s="119">
        <v>0.03</v>
      </c>
      <c r="R28" s="124" t="s">
        <v>184</v>
      </c>
      <c r="S28" s="119">
        <v>5.4826286265635326E-3</v>
      </c>
      <c r="V28" s="199"/>
      <c r="W28" s="199"/>
    </row>
    <row r="29" spans="1:23" s="258" customFormat="1" ht="18" x14ac:dyDescent="0.25">
      <c r="A29" s="199" t="s">
        <v>232</v>
      </c>
      <c r="B29" s="204"/>
      <c r="C29" s="124"/>
      <c r="D29" s="119"/>
      <c r="E29" s="204"/>
      <c r="F29" s="124"/>
      <c r="G29" s="119"/>
      <c r="H29" s="119">
        <v>0.01</v>
      </c>
      <c r="I29" s="124" t="s">
        <v>184</v>
      </c>
      <c r="J29" s="119">
        <v>3.1654288303424429E-3</v>
      </c>
      <c r="K29" s="119">
        <v>5.61</v>
      </c>
      <c r="L29" s="124" t="s">
        <v>39</v>
      </c>
      <c r="M29" s="119">
        <v>7.4765103805872951E-2</v>
      </c>
      <c r="N29" s="119">
        <v>0.44</v>
      </c>
      <c r="O29" s="124" t="s">
        <v>184</v>
      </c>
      <c r="P29" s="119">
        <v>2.0992557549213316E-2</v>
      </c>
      <c r="Q29" s="119">
        <v>8.44</v>
      </c>
      <c r="R29" s="124" t="s">
        <v>41</v>
      </c>
      <c r="S29" s="119">
        <v>9.1575074105178553E-2</v>
      </c>
      <c r="V29" s="199"/>
      <c r="W29" s="199"/>
    </row>
    <row r="30" spans="1:23" s="258" customFormat="1" ht="30" x14ac:dyDescent="0.25">
      <c r="A30" s="259" t="s">
        <v>342</v>
      </c>
      <c r="B30" s="206"/>
      <c r="C30" s="121"/>
      <c r="D30" s="119"/>
      <c r="E30" s="206"/>
      <c r="F30" s="121"/>
      <c r="G30" s="119"/>
      <c r="H30" s="119">
        <v>0.02</v>
      </c>
      <c r="I30" s="124" t="s">
        <v>184</v>
      </c>
      <c r="J30" s="120">
        <v>4.4765699551728043E-3</v>
      </c>
      <c r="K30" s="120">
        <v>0.17</v>
      </c>
      <c r="L30" s="121" t="s">
        <v>184</v>
      </c>
      <c r="M30" s="119">
        <v>1.30503513499351E-2</v>
      </c>
      <c r="N30" s="120">
        <v>0.01</v>
      </c>
      <c r="O30" s="121" t="s">
        <v>184</v>
      </c>
      <c r="P30" s="119">
        <v>3.1654288303424429E-3</v>
      </c>
      <c r="Q30" s="120">
        <v>6.12</v>
      </c>
      <c r="R30" s="121" t="s">
        <v>39</v>
      </c>
      <c r="S30" s="119">
        <v>7.806977044339769E-2</v>
      </c>
      <c r="V30" s="199"/>
      <c r="W30" s="262"/>
    </row>
    <row r="31" spans="1:23" s="258" customFormat="1" ht="18" x14ac:dyDescent="0.25">
      <c r="A31" s="199" t="s">
        <v>334</v>
      </c>
      <c r="B31" s="204"/>
      <c r="C31" s="124"/>
      <c r="D31" s="207"/>
      <c r="E31" s="204"/>
      <c r="F31" s="124"/>
      <c r="G31" s="207"/>
      <c r="H31" s="207"/>
      <c r="I31" s="256"/>
      <c r="J31" s="119"/>
      <c r="K31" s="119"/>
      <c r="L31" s="124"/>
      <c r="M31" s="207"/>
      <c r="N31" s="119">
        <v>0.02</v>
      </c>
      <c r="O31" s="124" t="s">
        <v>184</v>
      </c>
      <c r="P31" s="207">
        <v>4.4765699551728043E-3</v>
      </c>
      <c r="Q31" s="119">
        <v>0.12</v>
      </c>
      <c r="R31" s="124" t="s">
        <v>184</v>
      </c>
      <c r="S31" s="207">
        <v>1.0964762875997935E-2</v>
      </c>
      <c r="V31" s="199"/>
      <c r="W31" s="199"/>
    </row>
    <row r="32" spans="1:23" s="258" customFormat="1" ht="18" x14ac:dyDescent="0.25">
      <c r="A32" s="199" t="s">
        <v>335</v>
      </c>
      <c r="B32" s="204"/>
      <c r="C32" s="124"/>
      <c r="D32" s="119"/>
      <c r="E32" s="204"/>
      <c r="F32" s="124"/>
      <c r="G32" s="119"/>
      <c r="H32" s="119"/>
      <c r="I32" s="124"/>
      <c r="J32" s="119"/>
      <c r="K32" s="119"/>
      <c r="L32" s="124"/>
      <c r="M32" s="119"/>
      <c r="N32" s="119">
        <v>0.14000000000000001</v>
      </c>
      <c r="O32" s="124" t="s">
        <v>184</v>
      </c>
      <c r="P32" s="119">
        <v>1.184317884888E-2</v>
      </c>
      <c r="Q32" s="119">
        <v>0.12</v>
      </c>
      <c r="R32" s="124" t="s">
        <v>184</v>
      </c>
      <c r="S32" s="119">
        <v>1.0964762875997935E-2</v>
      </c>
      <c r="V32" s="199"/>
      <c r="W32" s="199"/>
    </row>
    <row r="33" spans="1:23" s="258" customFormat="1" ht="18" x14ac:dyDescent="0.25">
      <c r="A33" s="199" t="s">
        <v>336</v>
      </c>
      <c r="B33" s="204"/>
      <c r="C33" s="124"/>
      <c r="D33" s="119"/>
      <c r="E33" s="204"/>
      <c r="F33" s="124"/>
      <c r="G33" s="119"/>
      <c r="H33" s="119"/>
      <c r="I33" s="124"/>
      <c r="J33" s="119"/>
      <c r="K33" s="119"/>
      <c r="L33" s="124"/>
      <c r="M33" s="119"/>
      <c r="N33" s="119">
        <v>0.4</v>
      </c>
      <c r="O33" s="124" t="s">
        <v>184</v>
      </c>
      <c r="P33" s="119">
        <v>2.0016019225635891E-2</v>
      </c>
      <c r="Q33" s="119">
        <v>0.19</v>
      </c>
      <c r="R33" s="124" t="s">
        <v>184</v>
      </c>
      <c r="S33" s="119">
        <v>1.3796540276014626E-2</v>
      </c>
      <c r="V33" s="199"/>
      <c r="W33" s="199"/>
    </row>
    <row r="34" spans="1:23" s="258" customFormat="1" ht="18" x14ac:dyDescent="0.25">
      <c r="A34" s="199" t="s">
        <v>337</v>
      </c>
      <c r="B34" s="204"/>
      <c r="C34" s="124"/>
      <c r="D34" s="119"/>
      <c r="E34" s="204"/>
      <c r="F34" s="124"/>
      <c r="G34" s="119"/>
      <c r="H34" s="119"/>
      <c r="I34" s="124"/>
      <c r="J34" s="119"/>
      <c r="K34" s="119"/>
      <c r="L34" s="124"/>
      <c r="M34" s="119"/>
      <c r="N34" s="119">
        <v>0.16</v>
      </c>
      <c r="O34" s="124" t="s">
        <v>184</v>
      </c>
      <c r="P34" s="119">
        <v>1.2660763906437795E-2</v>
      </c>
      <c r="Q34" s="119">
        <v>0</v>
      </c>
      <c r="R34" s="124" t="s">
        <v>184</v>
      </c>
      <c r="S34" s="119">
        <v>0</v>
      </c>
      <c r="V34" s="199"/>
      <c r="W34" s="199"/>
    </row>
    <row r="35" spans="1:23" s="258" customFormat="1" ht="18" x14ac:dyDescent="0.25">
      <c r="A35" s="199" t="s">
        <v>338</v>
      </c>
      <c r="B35" s="204"/>
      <c r="C35" s="124"/>
      <c r="D35" s="119"/>
      <c r="E35" s="204"/>
      <c r="F35" s="124"/>
      <c r="G35" s="119"/>
      <c r="H35" s="119"/>
      <c r="I35" s="124"/>
      <c r="J35" s="119"/>
      <c r="K35" s="119"/>
      <c r="L35" s="124"/>
      <c r="M35" s="119"/>
      <c r="N35" s="119">
        <v>7.0000000000000007E-2</v>
      </c>
      <c r="O35" s="124" t="s">
        <v>184</v>
      </c>
      <c r="P35" s="119">
        <v>8.3746857402058443E-3</v>
      </c>
      <c r="Q35" s="119">
        <v>2.5299999999999998</v>
      </c>
      <c r="R35" s="124" t="s">
        <v>184</v>
      </c>
      <c r="S35" s="119">
        <v>5.0285781392959784E-2</v>
      </c>
      <c r="V35" s="199"/>
      <c r="W35" s="199"/>
    </row>
    <row r="36" spans="1:23" s="258" customFormat="1" ht="18" x14ac:dyDescent="0.25">
      <c r="A36" s="199" t="s">
        <v>339</v>
      </c>
      <c r="B36" s="204"/>
      <c r="C36" s="124"/>
      <c r="D36" s="119"/>
      <c r="E36" s="119"/>
      <c r="F36" s="124"/>
      <c r="G36" s="119"/>
      <c r="H36" s="119"/>
      <c r="I36" s="124"/>
      <c r="J36" s="119"/>
      <c r="K36" s="119"/>
      <c r="L36" s="124"/>
      <c r="M36" s="119"/>
      <c r="N36" s="119">
        <v>0.33</v>
      </c>
      <c r="O36" s="124" t="s">
        <v>184</v>
      </c>
      <c r="P36" s="119">
        <v>1.8181089677919027E-2</v>
      </c>
      <c r="Q36" s="119">
        <v>0.32</v>
      </c>
      <c r="R36" s="124" t="s">
        <v>184</v>
      </c>
      <c r="S36" s="119">
        <v>1.7903589156587449E-2</v>
      </c>
      <c r="V36" s="199"/>
      <c r="W36" s="199"/>
    </row>
    <row r="37" spans="1:23" s="258" customFormat="1" ht="33.75" customHeight="1" x14ac:dyDescent="0.25">
      <c r="A37" s="260" t="s">
        <v>340</v>
      </c>
      <c r="B37" s="204"/>
      <c r="C37" s="124"/>
      <c r="D37" s="119"/>
      <c r="E37" s="119"/>
      <c r="F37" s="124"/>
      <c r="G37" s="119"/>
      <c r="H37" s="119"/>
      <c r="I37" s="124"/>
      <c r="J37" s="119"/>
      <c r="K37" s="119"/>
      <c r="L37" s="124"/>
      <c r="M37" s="119"/>
      <c r="N37" s="119">
        <v>0.01</v>
      </c>
      <c r="O37" s="124" t="s">
        <v>184</v>
      </c>
      <c r="P37" s="119">
        <v>3.1654288303424429E-3</v>
      </c>
      <c r="Q37" s="119">
        <v>0.24</v>
      </c>
      <c r="R37" s="124" t="s">
        <v>184</v>
      </c>
      <c r="S37" s="119">
        <v>1.5505584308072145E-2</v>
      </c>
      <c r="V37" s="199"/>
      <c r="W37" s="199"/>
    </row>
    <row r="38" spans="1:23" s="258" customFormat="1" ht="33.75" customHeight="1" x14ac:dyDescent="0.25">
      <c r="A38" s="260" t="s">
        <v>341</v>
      </c>
      <c r="B38" s="204"/>
      <c r="C38" s="124"/>
      <c r="D38" s="119"/>
      <c r="E38" s="204"/>
      <c r="F38" s="124"/>
      <c r="G38" s="119"/>
      <c r="H38" s="119"/>
      <c r="I38" s="124"/>
      <c r="J38" s="119"/>
      <c r="K38" s="119"/>
      <c r="L38" s="124"/>
      <c r="M38" s="119"/>
      <c r="N38" s="119">
        <v>7.0000000000000007E-2</v>
      </c>
      <c r="O38" s="124" t="s">
        <v>184</v>
      </c>
      <c r="P38" s="119">
        <v>8.3746857402058443E-3</v>
      </c>
      <c r="Q38" s="119">
        <v>0.01</v>
      </c>
      <c r="R38" s="124" t="s">
        <v>184</v>
      </c>
      <c r="S38" s="119">
        <v>3.1654288303424429E-3</v>
      </c>
      <c r="V38" s="199"/>
      <c r="W38" s="199"/>
    </row>
    <row r="39" spans="1:23" s="258" customFormat="1" ht="19.5" customHeight="1" x14ac:dyDescent="0.25">
      <c r="A39" s="260"/>
      <c r="B39" s="204"/>
      <c r="C39" s="124"/>
      <c r="D39" s="119"/>
      <c r="E39" s="204"/>
      <c r="F39" s="124"/>
      <c r="G39" s="119"/>
      <c r="H39" s="119"/>
      <c r="I39" s="124"/>
      <c r="J39" s="119"/>
      <c r="K39" s="119"/>
      <c r="L39" s="124"/>
      <c r="M39" s="119"/>
      <c r="N39" s="119"/>
      <c r="O39" s="124"/>
      <c r="P39" s="119"/>
      <c r="Q39" s="119"/>
      <c r="R39" s="124"/>
      <c r="S39" s="119"/>
      <c r="V39" s="199"/>
      <c r="W39" s="199"/>
    </row>
    <row r="40" spans="1:23" s="258" customFormat="1" ht="15.75" x14ac:dyDescent="0.25">
      <c r="A40" s="263" t="s">
        <v>250</v>
      </c>
      <c r="B40" s="368" t="s">
        <v>236</v>
      </c>
      <c r="C40" s="368"/>
      <c r="D40" s="368"/>
      <c r="E40" s="368" t="s">
        <v>236</v>
      </c>
      <c r="F40" s="368"/>
      <c r="G40" s="368"/>
      <c r="H40" s="368" t="s">
        <v>235</v>
      </c>
      <c r="I40" s="368"/>
      <c r="J40" s="368"/>
      <c r="K40" s="368" t="s">
        <v>236</v>
      </c>
      <c r="L40" s="368"/>
      <c r="M40" s="368"/>
      <c r="N40" s="368" t="s">
        <v>235</v>
      </c>
      <c r="O40" s="368"/>
      <c r="P40" s="368"/>
      <c r="Q40" s="368" t="s">
        <v>236</v>
      </c>
      <c r="R40" s="368"/>
      <c r="S40" s="368"/>
      <c r="V40" s="199"/>
      <c r="W40" s="199"/>
    </row>
    <row r="41" spans="1:23" ht="6" customHeight="1" thickBot="1" x14ac:dyDescent="0.3">
      <c r="A41" s="14"/>
      <c r="B41" s="14"/>
      <c r="C41" s="14"/>
      <c r="D41" s="14"/>
      <c r="E41" s="14"/>
      <c r="F41" s="14"/>
      <c r="G41" s="14"/>
      <c r="H41" s="14"/>
      <c r="I41" s="14"/>
      <c r="J41" s="14"/>
      <c r="K41" s="14"/>
      <c r="L41" s="14"/>
      <c r="M41" s="14"/>
      <c r="N41" s="14"/>
      <c r="O41" s="14"/>
      <c r="P41" s="14"/>
      <c r="Q41" s="14"/>
      <c r="R41" s="14"/>
      <c r="S41" s="14"/>
    </row>
    <row r="43" spans="1:23" ht="18.75" x14ac:dyDescent="0.25">
      <c r="A43" s="246" t="s">
        <v>52</v>
      </c>
    </row>
    <row r="44" spans="1:23" ht="34.5" customHeight="1" x14ac:dyDescent="0.25">
      <c r="A44" s="371" t="s">
        <v>371</v>
      </c>
      <c r="B44" s="371"/>
      <c r="C44" s="371"/>
      <c r="D44" s="371"/>
      <c r="E44" s="371"/>
      <c r="F44" s="371"/>
      <c r="G44" s="371"/>
      <c r="H44" s="371"/>
      <c r="I44" s="371"/>
      <c r="J44" s="371"/>
      <c r="K44" s="371"/>
      <c r="L44" s="371"/>
      <c r="M44" s="371"/>
      <c r="N44" s="371"/>
      <c r="O44" s="371"/>
      <c r="P44" s="371"/>
      <c r="Q44" s="371"/>
      <c r="R44" s="371"/>
      <c r="S44" s="371"/>
    </row>
    <row r="45" spans="1:23" ht="15.75" x14ac:dyDescent="0.25">
      <c r="A45" s="246" t="s">
        <v>159</v>
      </c>
    </row>
  </sheetData>
  <mergeCells count="32">
    <mergeCell ref="H40:J40"/>
    <mergeCell ref="K40:M40"/>
    <mergeCell ref="A44:S44"/>
    <mergeCell ref="B40:D40"/>
    <mergeCell ref="E40:G40"/>
    <mergeCell ref="N40:P40"/>
    <mergeCell ref="Q40:S40"/>
    <mergeCell ref="B5:D5"/>
    <mergeCell ref="E5:G5"/>
    <mergeCell ref="N5:P5"/>
    <mergeCell ref="Q5:S5"/>
    <mergeCell ref="B6:C6"/>
    <mergeCell ref="E6:F6"/>
    <mergeCell ref="N6:O6"/>
    <mergeCell ref="Q6:R6"/>
    <mergeCell ref="H6:I6"/>
    <mergeCell ref="K6:L6"/>
    <mergeCell ref="H5:J5"/>
    <mergeCell ref="K5:M5"/>
    <mergeCell ref="B4:D4"/>
    <mergeCell ref="E4:G4"/>
    <mergeCell ref="N4:P4"/>
    <mergeCell ref="Q4:S4"/>
    <mergeCell ref="A1:S1"/>
    <mergeCell ref="B3:D3"/>
    <mergeCell ref="E3:G3"/>
    <mergeCell ref="N3:P3"/>
    <mergeCell ref="Q3:S3"/>
    <mergeCell ref="H3:J3"/>
    <mergeCell ref="K3:M3"/>
    <mergeCell ref="H4:J4"/>
    <mergeCell ref="K4:M4"/>
  </mergeCells>
  <pageMargins left="0.7" right="0.7" top="0.75" bottom="0.75" header="0.3" footer="0.3"/>
  <pageSetup orientation="portrait" horizont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F2DF4-DBA1-47EB-BAD5-740787B9E7D5}">
  <dimension ref="A1:AT51"/>
  <sheetViews>
    <sheetView showGridLines="0" zoomScaleNormal="100" workbookViewId="0">
      <selection sqref="A1:AT1"/>
    </sheetView>
  </sheetViews>
  <sheetFormatPr defaultColWidth="9.140625" defaultRowHeight="15" x14ac:dyDescent="0.25"/>
  <cols>
    <col min="1" max="1" width="4.7109375" style="1" customWidth="1"/>
    <col min="2" max="2" width="25.7109375" style="179" customWidth="1"/>
    <col min="3" max="3" width="9.140625" style="11"/>
    <col min="4" max="4" width="3.140625" style="1" customWidth="1"/>
    <col min="5" max="5" width="9.140625" style="11"/>
    <col min="6" max="6" width="3.140625" style="1" customWidth="1"/>
    <col min="7" max="7" width="9.140625" style="11"/>
    <col min="8" max="8" width="3.140625" style="1" customWidth="1"/>
    <col min="9" max="9" width="9.140625" style="11"/>
    <col min="10" max="10" width="3.140625" style="1" customWidth="1"/>
    <col min="11" max="11" width="9.140625" style="11"/>
    <col min="12" max="12" width="3.140625" style="1" customWidth="1"/>
    <col min="13" max="13" width="9.140625" style="11"/>
    <col min="14" max="14" width="3.140625" style="1" customWidth="1"/>
    <col min="15" max="15" width="9.140625" style="11"/>
    <col min="16" max="16" width="3.140625" style="1" customWidth="1"/>
    <col min="17" max="17" width="9.140625" style="11"/>
    <col min="18" max="18" width="3.140625" style="1" customWidth="1"/>
    <col min="19" max="19" width="9.140625" style="11"/>
    <col min="20" max="20" width="3.140625" style="1" customWidth="1"/>
    <col min="21" max="21" width="9.140625" style="11"/>
    <col min="22" max="22" width="3.140625" style="1" customWidth="1"/>
    <col min="23" max="23" width="9.140625" style="11"/>
    <col min="24" max="24" width="3.140625" style="1" customWidth="1"/>
    <col min="25" max="25" width="9.140625" style="11"/>
    <col min="26" max="26" width="3.140625" style="1" customWidth="1"/>
    <col min="27" max="27" width="9.140625" style="11"/>
    <col min="28" max="28" width="3.140625" style="1" customWidth="1"/>
    <col min="29" max="29" width="9.140625" style="11"/>
    <col min="30" max="30" width="3.140625" style="1" customWidth="1"/>
    <col min="31" max="31" width="9.140625" style="11"/>
    <col min="32" max="32" width="3.140625" style="1" customWidth="1"/>
    <col min="33" max="33" width="9.140625" style="11"/>
    <col min="34" max="34" width="3.140625" style="1" customWidth="1"/>
    <col min="35" max="35" width="9.140625" style="11"/>
    <col min="36" max="36" width="3.140625" style="1" customWidth="1"/>
    <col min="37" max="37" width="9.140625" style="11"/>
    <col min="38" max="38" width="3.140625" style="1" customWidth="1"/>
    <col min="39" max="39" width="9.140625" style="11"/>
    <col min="40" max="40" width="3.140625" style="1" customWidth="1"/>
    <col min="41" max="41" width="9.140625" style="11"/>
    <col min="42" max="42" width="3.140625" style="1" customWidth="1"/>
    <col min="43" max="43" width="9.140625" style="11"/>
    <col min="44" max="44" width="3.140625" style="1" customWidth="1"/>
    <col min="45" max="45" width="9.140625" style="11"/>
    <col min="46" max="46" width="3.140625" style="1" customWidth="1"/>
    <col min="47" max="16384" width="9.140625" style="1"/>
  </cols>
  <sheetData>
    <row r="1" spans="1:46" x14ac:dyDescent="0.25">
      <c r="A1" s="346" t="s">
        <v>385</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row>
    <row r="3" spans="1:46" s="181" customFormat="1" ht="31.5" customHeight="1" x14ac:dyDescent="0.25">
      <c r="A3" s="184"/>
      <c r="B3" s="185"/>
      <c r="C3" s="186">
        <v>1</v>
      </c>
      <c r="D3" s="186"/>
      <c r="E3" s="186">
        <v>2</v>
      </c>
      <c r="F3" s="186"/>
      <c r="G3" s="186">
        <v>3</v>
      </c>
      <c r="H3" s="186"/>
      <c r="I3" s="186">
        <v>4</v>
      </c>
      <c r="J3" s="186"/>
      <c r="K3" s="186">
        <v>5</v>
      </c>
      <c r="L3" s="186"/>
      <c r="M3" s="186">
        <v>6</v>
      </c>
      <c r="N3" s="186"/>
      <c r="O3" s="186">
        <v>7</v>
      </c>
      <c r="P3" s="186"/>
      <c r="Q3" s="186">
        <v>8</v>
      </c>
      <c r="R3" s="186"/>
      <c r="S3" s="186">
        <v>9</v>
      </c>
      <c r="T3" s="186"/>
      <c r="U3" s="186">
        <v>10</v>
      </c>
      <c r="V3" s="186"/>
      <c r="W3" s="186">
        <v>11</v>
      </c>
      <c r="X3" s="186"/>
      <c r="Y3" s="186">
        <v>12</v>
      </c>
      <c r="Z3" s="186"/>
      <c r="AA3" s="186">
        <v>13</v>
      </c>
      <c r="AB3" s="186"/>
      <c r="AC3" s="186">
        <v>14</v>
      </c>
      <c r="AD3" s="186"/>
      <c r="AE3" s="186">
        <v>15</v>
      </c>
      <c r="AF3" s="186"/>
      <c r="AG3" s="186">
        <v>16</v>
      </c>
      <c r="AH3" s="186"/>
      <c r="AI3" s="186">
        <v>17</v>
      </c>
      <c r="AJ3" s="186"/>
      <c r="AK3" s="186">
        <v>18</v>
      </c>
      <c r="AL3" s="186"/>
      <c r="AM3" s="186">
        <v>19</v>
      </c>
      <c r="AN3" s="186"/>
      <c r="AO3" s="186">
        <v>20</v>
      </c>
      <c r="AP3" s="186"/>
      <c r="AQ3" s="186">
        <v>21</v>
      </c>
      <c r="AR3" s="186"/>
      <c r="AS3" s="186">
        <v>22</v>
      </c>
      <c r="AT3" s="186"/>
    </row>
    <row r="4" spans="1:46" s="181" customFormat="1" ht="31.5" customHeight="1" x14ac:dyDescent="0.25">
      <c r="A4" s="181">
        <v>1</v>
      </c>
      <c r="B4" s="182" t="s">
        <v>199</v>
      </c>
      <c r="C4" s="12">
        <v>1</v>
      </c>
      <c r="E4" s="12"/>
      <c r="G4" s="12"/>
      <c r="I4" s="12"/>
      <c r="K4" s="12"/>
      <c r="M4" s="12"/>
      <c r="O4" s="12"/>
      <c r="Q4" s="12"/>
      <c r="S4" s="12"/>
      <c r="U4" s="12"/>
      <c r="W4" s="12"/>
      <c r="Y4" s="12"/>
      <c r="AA4" s="12"/>
      <c r="AC4" s="12"/>
      <c r="AE4" s="12"/>
      <c r="AG4" s="12"/>
      <c r="AI4" s="12"/>
      <c r="AK4" s="12"/>
      <c r="AM4" s="12"/>
      <c r="AO4" s="12"/>
      <c r="AQ4" s="12"/>
      <c r="AS4" s="12"/>
    </row>
    <row r="5" spans="1:46" s="181" customFormat="1" ht="31.5" customHeight="1" x14ac:dyDescent="0.25">
      <c r="A5" s="181">
        <v>2</v>
      </c>
      <c r="B5" s="182" t="s">
        <v>448</v>
      </c>
      <c r="C5" s="12">
        <v>2.7799999999999998E-2</v>
      </c>
      <c r="D5" s="183" t="s">
        <v>184</v>
      </c>
      <c r="E5" s="12">
        <v>1</v>
      </c>
      <c r="F5" s="183"/>
      <c r="G5" s="12"/>
      <c r="H5" s="183"/>
      <c r="I5" s="12"/>
      <c r="J5" s="183"/>
      <c r="K5" s="12"/>
      <c r="L5" s="183"/>
      <c r="M5" s="12"/>
      <c r="N5" s="183"/>
      <c r="O5" s="12"/>
      <c r="P5" s="183"/>
      <c r="Q5" s="12"/>
      <c r="R5" s="183"/>
      <c r="S5" s="12"/>
      <c r="T5" s="183"/>
      <c r="U5" s="12"/>
      <c r="V5" s="183"/>
      <c r="W5" s="12"/>
      <c r="X5" s="183"/>
      <c r="Y5" s="12"/>
      <c r="Z5" s="183"/>
      <c r="AA5" s="12"/>
      <c r="AB5" s="183"/>
      <c r="AC5" s="12"/>
      <c r="AD5" s="183"/>
      <c r="AE5" s="12"/>
      <c r="AF5" s="183"/>
      <c r="AG5" s="12"/>
      <c r="AH5" s="183"/>
      <c r="AI5" s="12"/>
      <c r="AJ5" s="183"/>
      <c r="AK5" s="12"/>
      <c r="AL5" s="183"/>
      <c r="AM5" s="12"/>
      <c r="AN5" s="183"/>
      <c r="AO5" s="12"/>
      <c r="AP5" s="183"/>
      <c r="AQ5" s="12"/>
      <c r="AR5" s="183"/>
      <c r="AS5" s="12"/>
      <c r="AT5" s="183"/>
    </row>
    <row r="6" spans="1:46" s="181" customFormat="1" ht="31.5" customHeight="1" x14ac:dyDescent="0.25">
      <c r="A6" s="181">
        <v>3</v>
      </c>
      <c r="B6" s="182" t="s">
        <v>204</v>
      </c>
      <c r="C6" s="12">
        <v>0.63619999999999999</v>
      </c>
      <c r="D6" s="183" t="s">
        <v>35</v>
      </c>
      <c r="E6" s="12">
        <v>-1E-3</v>
      </c>
      <c r="F6" s="183" t="s">
        <v>184</v>
      </c>
      <c r="G6" s="12">
        <v>1</v>
      </c>
      <c r="H6" s="183"/>
      <c r="I6" s="12"/>
      <c r="J6" s="183"/>
      <c r="K6" s="12"/>
      <c r="L6" s="183"/>
      <c r="M6" s="12"/>
      <c r="N6" s="183"/>
      <c r="O6" s="12"/>
      <c r="P6" s="183"/>
      <c r="Q6" s="12"/>
      <c r="R6" s="183"/>
      <c r="S6" s="12"/>
      <c r="T6" s="183"/>
      <c r="U6" s="12"/>
      <c r="V6" s="183"/>
      <c r="W6" s="12"/>
      <c r="X6" s="183"/>
      <c r="Y6" s="12"/>
      <c r="Z6" s="183"/>
      <c r="AA6" s="12"/>
      <c r="AB6" s="183"/>
      <c r="AC6" s="12"/>
      <c r="AD6" s="183"/>
      <c r="AE6" s="12"/>
      <c r="AF6" s="183"/>
      <c r="AG6" s="12"/>
      <c r="AH6" s="183"/>
      <c r="AI6" s="12"/>
      <c r="AJ6" s="183"/>
      <c r="AK6" s="12"/>
      <c r="AL6" s="183"/>
      <c r="AM6" s="12"/>
      <c r="AN6" s="183"/>
      <c r="AO6" s="12"/>
      <c r="AP6" s="183"/>
      <c r="AQ6" s="12"/>
      <c r="AR6" s="183"/>
      <c r="AS6" s="12"/>
      <c r="AT6" s="183"/>
    </row>
    <row r="7" spans="1:46" s="181" customFormat="1" ht="31.5" customHeight="1" x14ac:dyDescent="0.25">
      <c r="A7" s="181">
        <v>4</v>
      </c>
      <c r="B7" s="182" t="s">
        <v>205</v>
      </c>
      <c r="C7" s="12">
        <v>-0.13800000000000001</v>
      </c>
      <c r="D7" s="183" t="s">
        <v>35</v>
      </c>
      <c r="E7" s="12">
        <v>1E-3</v>
      </c>
      <c r="F7" s="183" t="s">
        <v>184</v>
      </c>
      <c r="G7" s="12">
        <v>-1E-3</v>
      </c>
      <c r="H7" s="183" t="s">
        <v>184</v>
      </c>
      <c r="I7" s="12">
        <v>1</v>
      </c>
      <c r="J7" s="183"/>
      <c r="K7" s="12"/>
      <c r="L7" s="183"/>
      <c r="M7" s="12"/>
      <c r="N7" s="183"/>
      <c r="O7" s="12"/>
      <c r="P7" s="183"/>
      <c r="Q7" s="12"/>
      <c r="R7" s="183"/>
      <c r="S7" s="12"/>
      <c r="T7" s="183"/>
      <c r="U7" s="12"/>
      <c r="V7" s="183"/>
      <c r="W7" s="12"/>
      <c r="X7" s="183"/>
      <c r="Y7" s="12"/>
      <c r="Z7" s="183"/>
      <c r="AA7" s="12"/>
      <c r="AB7" s="183"/>
      <c r="AC7" s="12"/>
      <c r="AD7" s="183"/>
      <c r="AE7" s="12"/>
      <c r="AF7" s="183"/>
      <c r="AG7" s="12"/>
      <c r="AH7" s="183"/>
      <c r="AI7" s="12"/>
      <c r="AJ7" s="183"/>
      <c r="AK7" s="12"/>
      <c r="AL7" s="183"/>
      <c r="AM7" s="12"/>
      <c r="AN7" s="183"/>
      <c r="AO7" s="12"/>
      <c r="AP7" s="183"/>
      <c r="AQ7" s="12"/>
      <c r="AR7" s="183"/>
      <c r="AS7" s="12"/>
      <c r="AT7" s="183"/>
    </row>
    <row r="8" spans="1:46" s="181" customFormat="1" ht="31.5" customHeight="1" x14ac:dyDescent="0.25">
      <c r="A8" s="181">
        <v>5</v>
      </c>
      <c r="B8" s="182" t="s">
        <v>206</v>
      </c>
      <c r="C8" s="12">
        <v>0.42099999999999999</v>
      </c>
      <c r="D8" s="183" t="s">
        <v>35</v>
      </c>
      <c r="E8" s="12">
        <v>0.5756</v>
      </c>
      <c r="F8" s="183" t="s">
        <v>35</v>
      </c>
      <c r="G8" s="12">
        <v>0.57679999999999998</v>
      </c>
      <c r="H8" s="183" t="s">
        <v>35</v>
      </c>
      <c r="I8" s="12">
        <v>-7.4999999999999997E-3</v>
      </c>
      <c r="J8" s="183" t="s">
        <v>184</v>
      </c>
      <c r="K8" s="12">
        <v>1</v>
      </c>
      <c r="L8" s="183"/>
      <c r="M8" s="12"/>
      <c r="N8" s="183"/>
      <c r="O8" s="12"/>
      <c r="P8" s="183"/>
      <c r="Q8" s="12"/>
      <c r="R8" s="183"/>
      <c r="S8" s="12"/>
      <c r="T8" s="183"/>
      <c r="U8" s="12"/>
      <c r="V8" s="183"/>
      <c r="W8" s="12"/>
      <c r="X8" s="183"/>
      <c r="Y8" s="12"/>
      <c r="Z8" s="183"/>
      <c r="AA8" s="12"/>
      <c r="AB8" s="183"/>
      <c r="AC8" s="12"/>
      <c r="AD8" s="183"/>
      <c r="AE8" s="12"/>
      <c r="AF8" s="183"/>
      <c r="AG8" s="12"/>
      <c r="AH8" s="183"/>
      <c r="AI8" s="12"/>
      <c r="AJ8" s="183"/>
      <c r="AK8" s="12"/>
      <c r="AL8" s="183"/>
      <c r="AM8" s="12"/>
      <c r="AN8" s="183"/>
      <c r="AO8" s="12"/>
      <c r="AP8" s="183"/>
      <c r="AQ8" s="12"/>
      <c r="AR8" s="183"/>
      <c r="AS8" s="12"/>
      <c r="AT8" s="183"/>
    </row>
    <row r="9" spans="1:46" s="181" customFormat="1" ht="31.5" customHeight="1" x14ac:dyDescent="0.25">
      <c r="A9" s="181">
        <v>6</v>
      </c>
      <c r="B9" s="182" t="s">
        <v>207</v>
      </c>
      <c r="C9" s="12">
        <v>-9.5600000000000004E-2</v>
      </c>
      <c r="D9" s="183" t="s">
        <v>41</v>
      </c>
      <c r="E9" s="12">
        <v>0.5756</v>
      </c>
      <c r="F9" s="183" t="s">
        <v>35</v>
      </c>
      <c r="G9" s="12">
        <v>-8.6999999999999994E-3</v>
      </c>
      <c r="H9" s="183" t="s">
        <v>184</v>
      </c>
      <c r="I9" s="12">
        <v>0.57789999999999997</v>
      </c>
      <c r="J9" s="183" t="s">
        <v>35</v>
      </c>
      <c r="K9" s="12">
        <v>0.32200000000000001</v>
      </c>
      <c r="L9" s="183" t="s">
        <v>35</v>
      </c>
      <c r="M9" s="12">
        <v>1</v>
      </c>
      <c r="N9" s="183"/>
      <c r="O9" s="12"/>
      <c r="P9" s="183"/>
      <c r="Q9" s="12"/>
      <c r="R9" s="183"/>
      <c r="S9" s="12"/>
      <c r="T9" s="183"/>
      <c r="U9" s="12"/>
      <c r="V9" s="183"/>
      <c r="W9" s="12"/>
      <c r="X9" s="183"/>
      <c r="Y9" s="12"/>
      <c r="Z9" s="183"/>
      <c r="AA9" s="12"/>
      <c r="AB9" s="183"/>
      <c r="AC9" s="12"/>
      <c r="AD9" s="183"/>
      <c r="AE9" s="12"/>
      <c r="AF9" s="183"/>
      <c r="AG9" s="12"/>
      <c r="AH9" s="183"/>
      <c r="AI9" s="12"/>
      <c r="AJ9" s="183"/>
      <c r="AK9" s="12"/>
      <c r="AL9" s="183"/>
      <c r="AM9" s="12"/>
      <c r="AN9" s="183"/>
      <c r="AO9" s="12"/>
      <c r="AP9" s="183"/>
      <c r="AQ9" s="12"/>
      <c r="AR9" s="183"/>
      <c r="AS9" s="12"/>
      <c r="AT9" s="183"/>
    </row>
    <row r="10" spans="1:46" s="181" customFormat="1" ht="31.5" customHeight="1" x14ac:dyDescent="0.25">
      <c r="A10" s="181">
        <v>7</v>
      </c>
      <c r="B10" s="182" t="s">
        <v>208</v>
      </c>
      <c r="C10" s="12">
        <v>0.46489999999999998</v>
      </c>
      <c r="D10" s="183" t="s">
        <v>35</v>
      </c>
      <c r="E10" s="12">
        <v>-7.4999999999999997E-3</v>
      </c>
      <c r="F10" s="183" t="s">
        <v>184</v>
      </c>
      <c r="G10" s="12">
        <v>0.57520000000000004</v>
      </c>
      <c r="H10" s="183" t="s">
        <v>35</v>
      </c>
      <c r="I10" s="12">
        <v>0.57640000000000002</v>
      </c>
      <c r="J10" s="183" t="s">
        <v>35</v>
      </c>
      <c r="K10" s="12">
        <v>0.32369999999999999</v>
      </c>
      <c r="L10" s="183" t="s">
        <v>35</v>
      </c>
      <c r="M10" s="12">
        <v>0.32369999999999999</v>
      </c>
      <c r="N10" s="183" t="s">
        <v>35</v>
      </c>
      <c r="O10" s="12">
        <v>1</v>
      </c>
      <c r="P10" s="183"/>
      <c r="Q10" s="12"/>
      <c r="R10" s="183"/>
      <c r="S10" s="12"/>
      <c r="T10" s="183"/>
      <c r="U10" s="12"/>
      <c r="V10" s="183"/>
      <c r="W10" s="12"/>
      <c r="X10" s="183"/>
      <c r="Y10" s="12"/>
      <c r="Z10" s="183"/>
      <c r="AA10" s="12"/>
      <c r="AB10" s="183"/>
      <c r="AC10" s="12"/>
      <c r="AD10" s="183"/>
      <c r="AE10" s="12"/>
      <c r="AF10" s="183"/>
      <c r="AG10" s="12"/>
      <c r="AH10" s="183"/>
      <c r="AI10" s="12"/>
      <c r="AJ10" s="183"/>
      <c r="AK10" s="12"/>
      <c r="AL10" s="183"/>
      <c r="AM10" s="12"/>
      <c r="AN10" s="183"/>
      <c r="AO10" s="12"/>
      <c r="AP10" s="183"/>
      <c r="AQ10" s="12"/>
      <c r="AR10" s="183"/>
      <c r="AS10" s="12"/>
      <c r="AT10" s="183"/>
    </row>
    <row r="11" spans="1:46" s="181" customFormat="1" ht="31.5" customHeight="1" x14ac:dyDescent="0.25">
      <c r="A11" s="181">
        <v>8</v>
      </c>
      <c r="B11" s="182" t="s">
        <v>209</v>
      </c>
      <c r="C11" s="12">
        <v>0.31409999999999999</v>
      </c>
      <c r="D11" s="183" t="s">
        <v>35</v>
      </c>
      <c r="E11" s="12">
        <v>0.37280000000000002</v>
      </c>
      <c r="F11" s="183" t="s">
        <v>35</v>
      </c>
      <c r="G11" s="12">
        <v>0.37359999999999999</v>
      </c>
      <c r="H11" s="183" t="s">
        <v>35</v>
      </c>
      <c r="I11" s="12">
        <v>0.37430000000000002</v>
      </c>
      <c r="J11" s="183" t="s">
        <v>35</v>
      </c>
      <c r="K11" s="12">
        <v>0.64770000000000005</v>
      </c>
      <c r="L11" s="183" t="s">
        <v>35</v>
      </c>
      <c r="M11" s="12">
        <v>0.64770000000000005</v>
      </c>
      <c r="N11" s="183" t="s">
        <v>35</v>
      </c>
      <c r="O11" s="12">
        <v>0.64939999999999998</v>
      </c>
      <c r="P11" s="183" t="s">
        <v>35</v>
      </c>
      <c r="Q11" s="12">
        <v>1</v>
      </c>
      <c r="R11" s="183"/>
      <c r="S11" s="12"/>
      <c r="T11" s="183"/>
      <c r="U11" s="12"/>
      <c r="V11" s="183"/>
      <c r="W11" s="12"/>
      <c r="X11" s="183"/>
      <c r="Y11" s="12"/>
      <c r="Z11" s="183"/>
      <c r="AA11" s="12"/>
      <c r="AB11" s="183"/>
      <c r="AC11" s="12"/>
      <c r="AD11" s="183"/>
      <c r="AE11" s="12"/>
      <c r="AF11" s="183"/>
      <c r="AG11" s="12"/>
      <c r="AH11" s="183"/>
      <c r="AI11" s="12"/>
      <c r="AJ11" s="183"/>
      <c r="AK11" s="12"/>
      <c r="AL11" s="183"/>
      <c r="AM11" s="12"/>
      <c r="AN11" s="183"/>
      <c r="AO11" s="12"/>
      <c r="AP11" s="183"/>
      <c r="AQ11" s="12"/>
      <c r="AR11" s="183"/>
      <c r="AS11" s="12"/>
      <c r="AT11" s="183"/>
    </row>
    <row r="12" spans="1:46" s="181" customFormat="1" ht="31.5" customHeight="1" x14ac:dyDescent="0.25">
      <c r="A12" s="181">
        <v>9</v>
      </c>
      <c r="B12" s="182" t="s">
        <v>183</v>
      </c>
      <c r="C12" s="12">
        <v>5.8099999999999999E-2</v>
      </c>
      <c r="D12" s="183" t="s">
        <v>38</v>
      </c>
      <c r="E12" s="12">
        <v>-4.6899999999999997E-2</v>
      </c>
      <c r="F12" s="183" t="s">
        <v>184</v>
      </c>
      <c r="G12" s="12">
        <v>-1E-4</v>
      </c>
      <c r="H12" s="183" t="s">
        <v>184</v>
      </c>
      <c r="I12" s="12">
        <v>1.23E-2</v>
      </c>
      <c r="J12" s="183" t="s">
        <v>184</v>
      </c>
      <c r="K12" s="12">
        <v>-2.4799999999999999E-2</v>
      </c>
      <c r="L12" s="183" t="s">
        <v>184</v>
      </c>
      <c r="M12" s="12">
        <v>-3.4200000000000001E-2</v>
      </c>
      <c r="N12" s="183" t="s">
        <v>184</v>
      </c>
      <c r="O12" s="12">
        <v>8.8999999999999999E-3</v>
      </c>
      <c r="P12" s="183" t="s">
        <v>184</v>
      </c>
      <c r="Q12" s="12">
        <v>-4.2099999999999999E-2</v>
      </c>
      <c r="R12" s="183" t="s">
        <v>184</v>
      </c>
      <c r="S12" s="12">
        <v>1</v>
      </c>
      <c r="T12" s="183"/>
      <c r="U12" s="12"/>
      <c r="V12" s="183"/>
      <c r="W12" s="12"/>
      <c r="X12" s="183"/>
      <c r="Y12" s="12"/>
      <c r="Z12" s="183"/>
      <c r="AA12" s="12"/>
      <c r="AB12" s="183"/>
      <c r="AC12" s="12"/>
      <c r="AD12" s="183"/>
      <c r="AE12" s="12"/>
      <c r="AF12" s="183"/>
      <c r="AG12" s="12"/>
      <c r="AH12" s="183"/>
      <c r="AI12" s="12"/>
      <c r="AJ12" s="183"/>
      <c r="AK12" s="12"/>
      <c r="AL12" s="183"/>
      <c r="AM12" s="12"/>
      <c r="AN12" s="183"/>
      <c r="AO12" s="12"/>
      <c r="AP12" s="183"/>
      <c r="AQ12" s="12"/>
      <c r="AR12" s="183"/>
      <c r="AS12" s="12"/>
      <c r="AT12" s="183"/>
    </row>
    <row r="13" spans="1:46" s="181" customFormat="1" ht="31.5" customHeight="1" x14ac:dyDescent="0.25">
      <c r="A13" s="181">
        <v>10</v>
      </c>
      <c r="B13" s="182" t="s">
        <v>210</v>
      </c>
      <c r="C13" s="12">
        <v>8.0999999999999996E-3</v>
      </c>
      <c r="D13" s="183" t="s">
        <v>184</v>
      </c>
      <c r="E13" s="12">
        <v>1.5699999999999999E-2</v>
      </c>
      <c r="F13" s="183" t="s">
        <v>184</v>
      </c>
      <c r="G13" s="12">
        <v>-7.6E-3</v>
      </c>
      <c r="H13" s="183" t="s">
        <v>184</v>
      </c>
      <c r="I13" s="12">
        <v>2.1999999999999999E-2</v>
      </c>
      <c r="J13" s="183" t="s">
        <v>184</v>
      </c>
      <c r="K13" s="12">
        <v>2.7300000000000001E-2</v>
      </c>
      <c r="L13" s="183" t="s">
        <v>184</v>
      </c>
      <c r="M13" s="12">
        <v>3.7499999999999999E-2</v>
      </c>
      <c r="N13" s="183" t="s">
        <v>184</v>
      </c>
      <c r="O13" s="12">
        <v>-4.7999999999999996E-3</v>
      </c>
      <c r="P13" s="183" t="s">
        <v>184</v>
      </c>
      <c r="Q13" s="12">
        <v>0.02</v>
      </c>
      <c r="R13" s="183" t="s">
        <v>184</v>
      </c>
      <c r="S13" s="12">
        <v>0.2424</v>
      </c>
      <c r="T13" s="183" t="s">
        <v>35</v>
      </c>
      <c r="U13" s="12">
        <v>1</v>
      </c>
      <c r="V13" s="183"/>
      <c r="W13" s="12"/>
      <c r="X13" s="183"/>
      <c r="Y13" s="12"/>
      <c r="Z13" s="183"/>
      <c r="AA13" s="12"/>
      <c r="AB13" s="183"/>
      <c r="AC13" s="12"/>
      <c r="AD13" s="183"/>
      <c r="AE13" s="12"/>
      <c r="AF13" s="183"/>
      <c r="AG13" s="12"/>
      <c r="AH13" s="183"/>
      <c r="AI13" s="12"/>
      <c r="AJ13" s="183"/>
      <c r="AK13" s="12"/>
      <c r="AL13" s="183"/>
      <c r="AM13" s="12"/>
      <c r="AN13" s="183"/>
      <c r="AO13" s="12"/>
      <c r="AP13" s="183"/>
      <c r="AQ13" s="12"/>
      <c r="AR13" s="183"/>
      <c r="AS13" s="12"/>
      <c r="AT13" s="183"/>
    </row>
    <row r="14" spans="1:46" s="181" customFormat="1" ht="31.5" customHeight="1" x14ac:dyDescent="0.25">
      <c r="A14" s="181">
        <v>11</v>
      </c>
      <c r="B14" s="182" t="s">
        <v>211</v>
      </c>
      <c r="C14" s="12">
        <v>-7.3099999999999998E-2</v>
      </c>
      <c r="D14" s="183" t="s">
        <v>39</v>
      </c>
      <c r="E14" s="12">
        <v>-3.4099999999999998E-2</v>
      </c>
      <c r="F14" s="183" t="s">
        <v>184</v>
      </c>
      <c r="G14" s="12">
        <v>-8.0999999999999996E-3</v>
      </c>
      <c r="H14" s="183" t="s">
        <v>184</v>
      </c>
      <c r="I14" s="12">
        <v>3.4099999999999998E-2</v>
      </c>
      <c r="J14" s="183" t="s">
        <v>184</v>
      </c>
      <c r="K14" s="12">
        <v>-4.7500000000000001E-2</v>
      </c>
      <c r="L14" s="183" t="s">
        <v>184</v>
      </c>
      <c r="M14" s="12">
        <v>4.3E-3</v>
      </c>
      <c r="N14" s="183" t="s">
        <v>184</v>
      </c>
      <c r="O14" s="12">
        <v>1.4E-3</v>
      </c>
      <c r="P14" s="183" t="s">
        <v>184</v>
      </c>
      <c r="Q14" s="12">
        <v>-1.89E-2</v>
      </c>
      <c r="R14" s="183" t="s">
        <v>184</v>
      </c>
      <c r="S14" s="12">
        <v>-3.1699999999999999E-2</v>
      </c>
      <c r="T14" s="183" t="s">
        <v>184</v>
      </c>
      <c r="U14" s="12">
        <v>-2.7900000000000001E-2</v>
      </c>
      <c r="V14" s="183" t="s">
        <v>184</v>
      </c>
      <c r="W14" s="12">
        <v>1</v>
      </c>
      <c r="X14" s="183"/>
      <c r="Y14" s="12"/>
      <c r="Z14" s="183"/>
      <c r="AA14" s="12"/>
      <c r="AB14" s="183"/>
      <c r="AC14" s="12"/>
      <c r="AD14" s="183"/>
      <c r="AE14" s="12"/>
      <c r="AF14" s="183"/>
      <c r="AG14" s="12"/>
      <c r="AH14" s="183"/>
      <c r="AI14" s="12"/>
      <c r="AJ14" s="183"/>
      <c r="AK14" s="12"/>
      <c r="AL14" s="183"/>
      <c r="AM14" s="12"/>
      <c r="AN14" s="183"/>
      <c r="AO14" s="12"/>
      <c r="AP14" s="183"/>
      <c r="AQ14" s="12"/>
      <c r="AR14" s="183"/>
      <c r="AS14" s="12"/>
      <c r="AT14" s="183"/>
    </row>
    <row r="15" spans="1:46" s="181" customFormat="1" ht="31.5" customHeight="1" x14ac:dyDescent="0.25">
      <c r="A15" s="181">
        <v>12</v>
      </c>
      <c r="B15" s="182" t="s">
        <v>212</v>
      </c>
      <c r="C15" s="12">
        <v>4.87E-2</v>
      </c>
      <c r="D15" s="183" t="s">
        <v>184</v>
      </c>
      <c r="E15" s="12">
        <v>-4.0000000000000001E-3</v>
      </c>
      <c r="F15" s="183" t="s">
        <v>184</v>
      </c>
      <c r="G15" s="12">
        <v>2.29E-2</v>
      </c>
      <c r="H15" s="183" t="s">
        <v>184</v>
      </c>
      <c r="I15" s="12">
        <v>1.7100000000000001E-2</v>
      </c>
      <c r="J15" s="183" t="s">
        <v>184</v>
      </c>
      <c r="K15" s="12">
        <v>6.6100000000000006E-2</v>
      </c>
      <c r="L15" s="183" t="s">
        <v>39</v>
      </c>
      <c r="M15" s="12">
        <v>1.1999999999999999E-3</v>
      </c>
      <c r="N15" s="183" t="s">
        <v>184</v>
      </c>
      <c r="O15" s="12">
        <v>-1E-4</v>
      </c>
      <c r="P15" s="183" t="s">
        <v>184</v>
      </c>
      <c r="Q15" s="12">
        <v>5.7299999999999997E-2</v>
      </c>
      <c r="R15" s="183" t="s">
        <v>38</v>
      </c>
      <c r="S15" s="12">
        <v>-7.6E-3</v>
      </c>
      <c r="T15" s="183" t="s">
        <v>184</v>
      </c>
      <c r="U15" s="12">
        <v>-7.7000000000000002E-3</v>
      </c>
      <c r="V15" s="183" t="s">
        <v>184</v>
      </c>
      <c r="W15" s="12">
        <v>0.1386</v>
      </c>
      <c r="X15" s="183" t="s">
        <v>35</v>
      </c>
      <c r="Y15" s="12">
        <v>1</v>
      </c>
      <c r="Z15" s="183"/>
      <c r="AA15" s="12"/>
      <c r="AB15" s="183"/>
      <c r="AC15" s="12"/>
      <c r="AD15" s="183"/>
      <c r="AE15" s="12"/>
      <c r="AF15" s="183"/>
      <c r="AG15" s="12"/>
      <c r="AH15" s="183"/>
      <c r="AI15" s="12"/>
      <c r="AJ15" s="183"/>
      <c r="AK15" s="12"/>
      <c r="AL15" s="183"/>
      <c r="AM15" s="12"/>
      <c r="AN15" s="183"/>
      <c r="AO15" s="12"/>
      <c r="AP15" s="183"/>
      <c r="AQ15" s="12"/>
      <c r="AR15" s="183"/>
      <c r="AS15" s="12"/>
      <c r="AT15" s="183"/>
    </row>
    <row r="16" spans="1:46" s="194" customFormat="1" ht="31.5" customHeight="1" x14ac:dyDescent="0.25">
      <c r="A16" s="194">
        <v>13</v>
      </c>
      <c r="B16" s="195" t="s">
        <v>213</v>
      </c>
      <c r="C16" s="196">
        <v>6.25E-2</v>
      </c>
      <c r="D16" s="197"/>
      <c r="E16" s="196">
        <v>-2.6100000000000002E-2</v>
      </c>
      <c r="F16" s="197"/>
      <c r="G16" s="196">
        <v>5.1299999999999998E-2</v>
      </c>
      <c r="H16" s="197"/>
      <c r="I16" s="196">
        <v>-5.0000000000000001E-4</v>
      </c>
      <c r="J16" s="197"/>
      <c r="K16" s="196">
        <v>4.4499999999999998E-2</v>
      </c>
      <c r="L16" s="197"/>
      <c r="M16" s="196">
        <v>-4.53E-2</v>
      </c>
      <c r="N16" s="197"/>
      <c r="O16" s="196">
        <v>4.4400000000000002E-2</v>
      </c>
      <c r="P16" s="197"/>
      <c r="Q16" s="196">
        <v>2.8799999999999999E-2</v>
      </c>
      <c r="R16" s="197"/>
      <c r="S16" s="196">
        <v>9.5299999999999996E-2</v>
      </c>
      <c r="T16" s="197"/>
      <c r="U16" s="196">
        <v>-4.9099999999999998E-2</v>
      </c>
      <c r="V16" s="197"/>
      <c r="W16" s="196">
        <v>1.09E-2</v>
      </c>
      <c r="X16" s="197"/>
      <c r="Y16" s="196">
        <v>0.1084</v>
      </c>
      <c r="Z16" s="197"/>
      <c r="AA16" s="196">
        <v>1</v>
      </c>
      <c r="AB16" s="197"/>
      <c r="AC16" s="196"/>
      <c r="AD16" s="197"/>
      <c r="AE16" s="196"/>
      <c r="AF16" s="197"/>
      <c r="AG16" s="196"/>
      <c r="AH16" s="197"/>
      <c r="AI16" s="196"/>
      <c r="AJ16" s="197"/>
      <c r="AK16" s="196"/>
      <c r="AL16" s="197"/>
      <c r="AM16" s="196"/>
      <c r="AN16" s="197"/>
      <c r="AO16" s="196"/>
      <c r="AP16" s="197"/>
      <c r="AQ16" s="196"/>
      <c r="AR16" s="197"/>
      <c r="AS16" s="196"/>
      <c r="AT16" s="197"/>
    </row>
    <row r="17" spans="1:46" s="194" customFormat="1" ht="31.5" customHeight="1" x14ac:dyDescent="0.25">
      <c r="A17" s="194">
        <v>14</v>
      </c>
      <c r="B17" s="195" t="s">
        <v>197</v>
      </c>
      <c r="C17" s="196">
        <v>-5.8999999999999999E-3</v>
      </c>
      <c r="D17" s="197" t="s">
        <v>184</v>
      </c>
      <c r="E17" s="196">
        <v>2.69E-2</v>
      </c>
      <c r="F17" s="197" t="s">
        <v>184</v>
      </c>
      <c r="G17" s="196">
        <v>1.43E-2</v>
      </c>
      <c r="H17" s="197" t="s">
        <v>184</v>
      </c>
      <c r="I17" s="196">
        <v>-0.10249999999999999</v>
      </c>
      <c r="J17" s="197" t="s">
        <v>41</v>
      </c>
      <c r="K17" s="196">
        <v>1.6500000000000001E-2</v>
      </c>
      <c r="L17" s="197" t="s">
        <v>184</v>
      </c>
      <c r="M17" s="196">
        <v>-4.3999999999999997E-2</v>
      </c>
      <c r="N17" s="197" t="s">
        <v>184</v>
      </c>
      <c r="O17" s="196">
        <v>-4.3400000000000001E-2</v>
      </c>
      <c r="P17" s="197" t="s">
        <v>184</v>
      </c>
      <c r="Q17" s="196">
        <v>-1.7100000000000001E-2</v>
      </c>
      <c r="R17" s="197" t="s">
        <v>184</v>
      </c>
      <c r="S17" s="196">
        <v>-5.7700000000000001E-2</v>
      </c>
      <c r="T17" s="197" t="s">
        <v>38</v>
      </c>
      <c r="U17" s="196">
        <v>-3.6600000000000001E-2</v>
      </c>
      <c r="V17" s="197" t="s">
        <v>184</v>
      </c>
      <c r="W17" s="196">
        <v>2.5499999999999998E-2</v>
      </c>
      <c r="X17" s="197" t="s">
        <v>184</v>
      </c>
      <c r="Y17" s="196">
        <v>6.1400000000000003E-2</v>
      </c>
      <c r="Z17" s="197" t="s">
        <v>38</v>
      </c>
      <c r="AA17" s="196">
        <v>2.0199999999999999E-2</v>
      </c>
      <c r="AB17" s="196" t="s">
        <v>184</v>
      </c>
      <c r="AC17" s="196">
        <v>1</v>
      </c>
      <c r="AD17" s="197"/>
      <c r="AE17" s="196"/>
      <c r="AF17" s="197"/>
      <c r="AG17" s="196"/>
      <c r="AH17" s="197"/>
      <c r="AI17" s="196"/>
      <c r="AJ17" s="197"/>
      <c r="AK17" s="196"/>
      <c r="AL17" s="197"/>
      <c r="AM17" s="196"/>
      <c r="AN17" s="197"/>
      <c r="AO17" s="196"/>
      <c r="AP17" s="197"/>
      <c r="AQ17" s="196"/>
      <c r="AR17" s="197"/>
      <c r="AS17" s="196"/>
      <c r="AT17" s="197"/>
    </row>
    <row r="18" spans="1:46" s="194" customFormat="1" ht="31.5" customHeight="1" x14ac:dyDescent="0.25">
      <c r="A18" s="194">
        <v>15</v>
      </c>
      <c r="B18" s="195" t="s">
        <v>386</v>
      </c>
      <c r="C18" s="196">
        <v>-1.37E-2</v>
      </c>
      <c r="D18" s="197" t="s">
        <v>184</v>
      </c>
      <c r="E18" s="196">
        <v>-4.8999999999999998E-3</v>
      </c>
      <c r="F18" s="197" t="s">
        <v>184</v>
      </c>
      <c r="G18" s="196">
        <v>-6.8999999999999999E-3</v>
      </c>
      <c r="H18" s="197" t="s">
        <v>184</v>
      </c>
      <c r="I18" s="196">
        <v>-8.9999999999999998E-4</v>
      </c>
      <c r="J18" s="197" t="s">
        <v>184</v>
      </c>
      <c r="K18" s="196">
        <v>-8.6E-3</v>
      </c>
      <c r="L18" s="197" t="s">
        <v>184</v>
      </c>
      <c r="M18" s="196">
        <v>5.9999999999999995E-4</v>
      </c>
      <c r="N18" s="197" t="s">
        <v>184</v>
      </c>
      <c r="O18" s="196">
        <v>-6.3E-3</v>
      </c>
      <c r="P18" s="197" t="s">
        <v>184</v>
      </c>
      <c r="Q18" s="196">
        <v>-4.1000000000000003E-3</v>
      </c>
      <c r="R18" s="197" t="s">
        <v>184</v>
      </c>
      <c r="S18" s="196">
        <v>-1.34E-2</v>
      </c>
      <c r="T18" s="197" t="s">
        <v>184</v>
      </c>
      <c r="U18" s="196">
        <v>1.1299999999999999E-2</v>
      </c>
      <c r="V18" s="197" t="s">
        <v>184</v>
      </c>
      <c r="W18" s="196">
        <v>2.35E-2</v>
      </c>
      <c r="X18" s="197" t="s">
        <v>184</v>
      </c>
      <c r="Y18" s="196">
        <v>3.6499999999999998E-2</v>
      </c>
      <c r="Z18" s="197" t="s">
        <v>184</v>
      </c>
      <c r="AA18" s="196">
        <v>-2.5000000000000001E-2</v>
      </c>
      <c r="AB18" s="197" t="s">
        <v>184</v>
      </c>
      <c r="AC18" s="196">
        <v>7.5399999999999995E-2</v>
      </c>
      <c r="AD18" s="197" t="s">
        <v>39</v>
      </c>
      <c r="AE18" s="196">
        <v>1</v>
      </c>
      <c r="AF18" s="197"/>
      <c r="AG18" s="196"/>
      <c r="AH18" s="197"/>
      <c r="AI18" s="196"/>
      <c r="AJ18" s="197"/>
      <c r="AK18" s="196"/>
      <c r="AL18" s="197"/>
      <c r="AM18" s="196"/>
      <c r="AN18" s="197"/>
      <c r="AO18" s="196"/>
      <c r="AP18" s="197"/>
      <c r="AQ18" s="196"/>
      <c r="AR18" s="197"/>
      <c r="AS18" s="196"/>
      <c r="AT18" s="197"/>
    </row>
    <row r="19" spans="1:46" s="181" customFormat="1" ht="31.5" customHeight="1" x14ac:dyDescent="0.25">
      <c r="A19" s="181">
        <v>16</v>
      </c>
      <c r="B19" s="182" t="s">
        <v>387</v>
      </c>
      <c r="C19" s="12">
        <v>-3.7000000000000002E-3</v>
      </c>
      <c r="D19" s="183" t="s">
        <v>184</v>
      </c>
      <c r="E19" s="12">
        <v>0.58020000000000005</v>
      </c>
      <c r="F19" s="183" t="s">
        <v>35</v>
      </c>
      <c r="G19" s="12">
        <v>-6.3E-3</v>
      </c>
      <c r="H19" s="183" t="s">
        <v>184</v>
      </c>
      <c r="I19" s="12">
        <v>4.0000000000000001E-3</v>
      </c>
      <c r="J19" s="183" t="s">
        <v>184</v>
      </c>
      <c r="K19" s="12">
        <v>0.32740000000000002</v>
      </c>
      <c r="L19" s="183" t="s">
        <v>35</v>
      </c>
      <c r="M19" s="12">
        <v>0.33800000000000002</v>
      </c>
      <c r="N19" s="183" t="s">
        <v>35</v>
      </c>
      <c r="O19" s="12">
        <v>-6.3E-3</v>
      </c>
      <c r="P19" s="183" t="s">
        <v>184</v>
      </c>
      <c r="Q19" s="12">
        <v>0.21379999999999999</v>
      </c>
      <c r="R19" s="183" t="s">
        <v>35</v>
      </c>
      <c r="S19" s="12">
        <v>-3.7699999999999997E-2</v>
      </c>
      <c r="T19" s="183" t="s">
        <v>184</v>
      </c>
      <c r="U19" s="12">
        <v>-4.0000000000000001E-3</v>
      </c>
      <c r="V19" s="183" t="s">
        <v>184</v>
      </c>
      <c r="W19" s="12">
        <v>3.3E-3</v>
      </c>
      <c r="X19" s="183" t="s">
        <v>184</v>
      </c>
      <c r="Y19" s="12">
        <v>1.04E-2</v>
      </c>
      <c r="Z19" s="183" t="s">
        <v>184</v>
      </c>
      <c r="AA19" s="12">
        <v>-1.4800000000000001E-2</v>
      </c>
      <c r="AB19" s="183" t="s">
        <v>184</v>
      </c>
      <c r="AC19" s="12">
        <v>7.4800000000000005E-2</v>
      </c>
      <c r="AD19" s="183" t="s">
        <v>39</v>
      </c>
      <c r="AE19" s="12">
        <v>0.57220000000000004</v>
      </c>
      <c r="AF19" s="183" t="s">
        <v>35</v>
      </c>
      <c r="AG19" s="12">
        <v>1</v>
      </c>
      <c r="AH19" s="183"/>
      <c r="AI19" s="12"/>
      <c r="AJ19" s="183"/>
      <c r="AK19" s="12"/>
      <c r="AL19" s="183"/>
      <c r="AM19" s="12"/>
      <c r="AN19" s="183"/>
      <c r="AO19" s="12"/>
      <c r="AP19" s="183"/>
      <c r="AQ19" s="12"/>
      <c r="AR19" s="183"/>
      <c r="AS19" s="12"/>
      <c r="AT19" s="183"/>
    </row>
    <row r="20" spans="1:46" s="181" customFormat="1" ht="31.5" customHeight="1" x14ac:dyDescent="0.25">
      <c r="A20" s="181">
        <v>17</v>
      </c>
      <c r="B20" s="182" t="s">
        <v>388</v>
      </c>
      <c r="C20" s="12">
        <v>0.36530000000000001</v>
      </c>
      <c r="D20" s="183" t="s">
        <v>35</v>
      </c>
      <c r="E20" s="12">
        <v>-5.1999999999999998E-3</v>
      </c>
      <c r="F20" s="183" t="s">
        <v>184</v>
      </c>
      <c r="G20" s="12">
        <v>0.57979999999999998</v>
      </c>
      <c r="H20" s="183" t="s">
        <v>35</v>
      </c>
      <c r="I20" s="12">
        <v>-2.8999999999999998E-3</v>
      </c>
      <c r="J20" s="183" t="s">
        <v>184</v>
      </c>
      <c r="K20" s="12">
        <v>0.3291</v>
      </c>
      <c r="L20" s="183" t="s">
        <v>35</v>
      </c>
      <c r="M20" s="12">
        <v>-6.3E-3</v>
      </c>
      <c r="N20" s="183" t="s">
        <v>184</v>
      </c>
      <c r="O20" s="12">
        <v>0.33090000000000003</v>
      </c>
      <c r="P20" s="183" t="s">
        <v>35</v>
      </c>
      <c r="Q20" s="12">
        <v>0.21490000000000001</v>
      </c>
      <c r="R20" s="183" t="s">
        <v>35</v>
      </c>
      <c r="S20" s="12">
        <v>-1.06E-2</v>
      </c>
      <c r="T20" s="183" t="s">
        <v>184</v>
      </c>
      <c r="U20" s="12">
        <v>2.5100000000000001E-2</v>
      </c>
      <c r="V20" s="183" t="s">
        <v>184</v>
      </c>
      <c r="W20" s="12">
        <v>-1.3599999999999999E-2</v>
      </c>
      <c r="X20" s="183" t="s">
        <v>184</v>
      </c>
      <c r="Y20" s="12">
        <v>3.0700000000000002E-2</v>
      </c>
      <c r="Z20" s="183" t="s">
        <v>184</v>
      </c>
      <c r="AA20" s="12">
        <v>1.49E-2</v>
      </c>
      <c r="AB20" s="183" t="s">
        <v>184</v>
      </c>
      <c r="AC20" s="12">
        <v>3.78E-2</v>
      </c>
      <c r="AD20" s="183" t="s">
        <v>184</v>
      </c>
      <c r="AE20" s="12">
        <v>0.57069999999999999</v>
      </c>
      <c r="AF20" s="183" t="s">
        <v>35</v>
      </c>
      <c r="AG20" s="12">
        <v>0.32379999999999998</v>
      </c>
      <c r="AH20" s="183" t="s">
        <v>35</v>
      </c>
      <c r="AI20" s="12">
        <v>1</v>
      </c>
      <c r="AJ20" s="183"/>
      <c r="AK20" s="12"/>
      <c r="AL20" s="183"/>
      <c r="AM20" s="12"/>
      <c r="AN20" s="183"/>
      <c r="AO20" s="12"/>
      <c r="AP20" s="183"/>
      <c r="AQ20" s="12"/>
      <c r="AR20" s="183"/>
      <c r="AS20" s="12"/>
      <c r="AT20" s="183"/>
    </row>
    <row r="21" spans="1:46" s="181" customFormat="1" ht="31.5" customHeight="1" x14ac:dyDescent="0.25">
      <c r="A21" s="181">
        <v>18</v>
      </c>
      <c r="B21" s="182" t="s">
        <v>389</v>
      </c>
      <c r="C21" s="12">
        <v>-6.4100000000000004E-2</v>
      </c>
      <c r="D21" s="183" t="s">
        <v>39</v>
      </c>
      <c r="E21" s="12">
        <v>1.6999999999999999E-3</v>
      </c>
      <c r="F21" s="183" t="s">
        <v>184</v>
      </c>
      <c r="G21" s="12">
        <v>-6.3E-3</v>
      </c>
      <c r="H21" s="183" t="s">
        <v>184</v>
      </c>
      <c r="I21" s="12">
        <v>0.58250000000000002</v>
      </c>
      <c r="J21" s="183" t="s">
        <v>35</v>
      </c>
      <c r="K21" s="12">
        <v>-7.6E-3</v>
      </c>
      <c r="L21" s="183" t="s">
        <v>184</v>
      </c>
      <c r="M21" s="12">
        <v>0.33800000000000002</v>
      </c>
      <c r="N21" s="183" t="s">
        <v>35</v>
      </c>
      <c r="O21" s="12">
        <v>0.3291</v>
      </c>
      <c r="P21" s="183" t="s">
        <v>35</v>
      </c>
      <c r="Q21" s="12">
        <v>0.21379999999999999</v>
      </c>
      <c r="R21" s="183" t="s">
        <v>35</v>
      </c>
      <c r="S21" s="12">
        <v>2.7400000000000001E-2</v>
      </c>
      <c r="T21" s="183" t="s">
        <v>184</v>
      </c>
      <c r="U21" s="12">
        <v>6.2E-2</v>
      </c>
      <c r="V21" s="183" t="s">
        <v>39</v>
      </c>
      <c r="W21" s="12">
        <v>3.5999999999999997E-2</v>
      </c>
      <c r="X21" s="183" t="s">
        <v>184</v>
      </c>
      <c r="Y21" s="12">
        <v>2.12E-2</v>
      </c>
      <c r="Z21" s="183" t="s">
        <v>184</v>
      </c>
      <c r="AA21" s="12">
        <v>1.4999999999999999E-2</v>
      </c>
      <c r="AB21" s="183" t="s">
        <v>184</v>
      </c>
      <c r="AC21" s="12">
        <v>-2.3E-2</v>
      </c>
      <c r="AD21" s="183" t="s">
        <v>184</v>
      </c>
      <c r="AE21" s="12">
        <v>0.57220000000000004</v>
      </c>
      <c r="AF21" s="183" t="s">
        <v>35</v>
      </c>
      <c r="AG21" s="12">
        <v>0.3327</v>
      </c>
      <c r="AH21" s="183" t="s">
        <v>35</v>
      </c>
      <c r="AI21" s="12">
        <v>0.32379999999999998</v>
      </c>
      <c r="AJ21" s="183" t="s">
        <v>35</v>
      </c>
      <c r="AK21" s="12">
        <v>1</v>
      </c>
      <c r="AL21" s="183"/>
      <c r="AM21" s="12"/>
      <c r="AN21" s="183"/>
      <c r="AO21" s="12"/>
      <c r="AP21" s="183"/>
      <c r="AQ21" s="12"/>
      <c r="AR21" s="183"/>
      <c r="AS21" s="12"/>
      <c r="AT21" s="183"/>
    </row>
    <row r="22" spans="1:46" s="181" customFormat="1" ht="31.5" customHeight="1" x14ac:dyDescent="0.25">
      <c r="A22" s="181">
        <v>19</v>
      </c>
      <c r="B22" s="182" t="s">
        <v>390</v>
      </c>
      <c r="C22" s="12">
        <v>0.27339999999999998</v>
      </c>
      <c r="D22" s="183" t="s">
        <v>35</v>
      </c>
      <c r="E22" s="12">
        <v>0.37630000000000002</v>
      </c>
      <c r="F22" s="183" t="s">
        <v>35</v>
      </c>
      <c r="G22" s="12">
        <v>0.377</v>
      </c>
      <c r="H22" s="183" t="s">
        <v>35</v>
      </c>
      <c r="I22" s="12">
        <v>-3.3999999999999998E-3</v>
      </c>
      <c r="J22" s="183" t="s">
        <v>184</v>
      </c>
      <c r="K22" s="12">
        <v>0.65369999999999995</v>
      </c>
      <c r="L22" s="183" t="s">
        <v>35</v>
      </c>
      <c r="M22" s="12">
        <v>0.2122</v>
      </c>
      <c r="N22" s="183" t="s">
        <v>35</v>
      </c>
      <c r="O22" s="12">
        <v>0.21329999999999999</v>
      </c>
      <c r="P22" s="183" t="s">
        <v>35</v>
      </c>
      <c r="Q22" s="12">
        <v>0.42570000000000002</v>
      </c>
      <c r="R22" s="183" t="s">
        <v>35</v>
      </c>
      <c r="S22" s="12">
        <v>-2.9499999999999998E-2</v>
      </c>
      <c r="T22" s="183" t="s">
        <v>184</v>
      </c>
      <c r="U22" s="12">
        <v>2.3599999999999999E-2</v>
      </c>
      <c r="V22" s="183" t="s">
        <v>184</v>
      </c>
      <c r="W22" s="12">
        <v>-3.61E-2</v>
      </c>
      <c r="X22" s="183" t="s">
        <v>184</v>
      </c>
      <c r="Y22" s="12">
        <v>6.0299999999999999E-2</v>
      </c>
      <c r="Z22" s="183" t="s">
        <v>38</v>
      </c>
      <c r="AA22" s="12">
        <v>2.9100000000000001E-2</v>
      </c>
      <c r="AB22" s="183" t="s">
        <v>184</v>
      </c>
      <c r="AC22" s="12">
        <v>6.08E-2</v>
      </c>
      <c r="AD22" s="183" t="s">
        <v>38</v>
      </c>
      <c r="AE22" s="12">
        <v>0.37109999999999999</v>
      </c>
      <c r="AF22" s="183" t="s">
        <v>35</v>
      </c>
      <c r="AG22" s="12">
        <v>0.64849999999999997</v>
      </c>
      <c r="AH22" s="183" t="s">
        <v>35</v>
      </c>
      <c r="AI22" s="12">
        <v>0.6502</v>
      </c>
      <c r="AJ22" s="183" t="s">
        <v>35</v>
      </c>
      <c r="AK22" s="12">
        <v>0.20880000000000001</v>
      </c>
      <c r="AL22" s="183" t="s">
        <v>35</v>
      </c>
      <c r="AM22" s="12">
        <v>1</v>
      </c>
      <c r="AN22" s="183"/>
      <c r="AO22" s="12"/>
      <c r="AP22" s="183"/>
      <c r="AQ22" s="12"/>
      <c r="AR22" s="183"/>
      <c r="AS22" s="12"/>
      <c r="AT22" s="183"/>
    </row>
    <row r="23" spans="1:46" s="194" customFormat="1" ht="31.5" customHeight="1" x14ac:dyDescent="0.25">
      <c r="A23" s="194">
        <v>20</v>
      </c>
      <c r="B23" s="195" t="s">
        <v>391</v>
      </c>
      <c r="C23" s="196">
        <v>-5.8799999999999998E-2</v>
      </c>
      <c r="D23" s="197" t="s">
        <v>38</v>
      </c>
      <c r="E23" s="196">
        <v>0.37969999999999998</v>
      </c>
      <c r="F23" s="197" t="s">
        <v>35</v>
      </c>
      <c r="G23" s="196">
        <v>-1.01E-2</v>
      </c>
      <c r="H23" s="197" t="s">
        <v>184</v>
      </c>
      <c r="I23" s="196">
        <v>0.38129999999999997</v>
      </c>
      <c r="J23" s="197" t="s">
        <v>35</v>
      </c>
      <c r="K23" s="196">
        <v>0.20730000000000001</v>
      </c>
      <c r="L23" s="197" t="s">
        <v>35</v>
      </c>
      <c r="M23" s="196">
        <v>0.65969999999999995</v>
      </c>
      <c r="N23" s="197" t="s">
        <v>35</v>
      </c>
      <c r="O23" s="196">
        <v>0.2084</v>
      </c>
      <c r="P23" s="197" t="s">
        <v>35</v>
      </c>
      <c r="Q23" s="196">
        <v>0.42049999999999998</v>
      </c>
      <c r="R23" s="197" t="s">
        <v>35</v>
      </c>
      <c r="S23" s="196">
        <v>8.3000000000000001E-3</v>
      </c>
      <c r="T23" s="197" t="s">
        <v>184</v>
      </c>
      <c r="U23" s="196">
        <v>5.3900000000000003E-2</v>
      </c>
      <c r="V23" s="197" t="s">
        <v>38</v>
      </c>
      <c r="W23" s="196">
        <v>2.6700000000000002E-2</v>
      </c>
      <c r="X23" s="197" t="s">
        <v>184</v>
      </c>
      <c r="Y23" s="196">
        <v>-1.44E-2</v>
      </c>
      <c r="Z23" s="197" t="s">
        <v>184</v>
      </c>
      <c r="AA23" s="196">
        <v>-9.7000000000000003E-3</v>
      </c>
      <c r="AB23" s="197" t="s">
        <v>184</v>
      </c>
      <c r="AC23" s="196">
        <v>1.9400000000000001E-2</v>
      </c>
      <c r="AD23" s="197" t="s">
        <v>184</v>
      </c>
      <c r="AE23" s="196">
        <v>0.3745</v>
      </c>
      <c r="AF23" s="197" t="s">
        <v>35</v>
      </c>
      <c r="AG23" s="196">
        <v>0.65449999999999997</v>
      </c>
      <c r="AH23" s="197" t="s">
        <v>35</v>
      </c>
      <c r="AI23" s="196">
        <v>0.20499999999999999</v>
      </c>
      <c r="AJ23" s="197" t="s">
        <v>35</v>
      </c>
      <c r="AK23" s="196">
        <v>0.65449999999999997</v>
      </c>
      <c r="AL23" s="197" t="s">
        <v>35</v>
      </c>
      <c r="AM23" s="196">
        <v>0.4153</v>
      </c>
      <c r="AN23" s="197" t="s">
        <v>35</v>
      </c>
      <c r="AO23" s="196">
        <v>1</v>
      </c>
      <c r="AP23" s="197"/>
      <c r="AQ23" s="196"/>
      <c r="AR23" s="197"/>
      <c r="AS23" s="196"/>
      <c r="AT23" s="197"/>
    </row>
    <row r="24" spans="1:46" s="194" customFormat="1" ht="31.5" customHeight="1" x14ac:dyDescent="0.25">
      <c r="A24" s="194">
        <v>21</v>
      </c>
      <c r="B24" s="195" t="s">
        <v>392</v>
      </c>
      <c r="C24" s="196">
        <v>0.31919999999999998</v>
      </c>
      <c r="D24" s="197" t="s">
        <v>35</v>
      </c>
      <c r="E24" s="196">
        <v>-4.8999999999999998E-3</v>
      </c>
      <c r="F24" s="197" t="s">
        <v>184</v>
      </c>
      <c r="G24" s="196">
        <v>0.377</v>
      </c>
      <c r="H24" s="197" t="s">
        <v>35</v>
      </c>
      <c r="I24" s="196">
        <v>0.37780000000000002</v>
      </c>
      <c r="J24" s="197" t="s">
        <v>35</v>
      </c>
      <c r="K24" s="196">
        <v>0.2122</v>
      </c>
      <c r="L24" s="197" t="s">
        <v>35</v>
      </c>
      <c r="M24" s="196">
        <v>0.2122</v>
      </c>
      <c r="N24" s="197" t="s">
        <v>35</v>
      </c>
      <c r="O24" s="196">
        <v>0.65549999999999997</v>
      </c>
      <c r="P24" s="197" t="s">
        <v>35</v>
      </c>
      <c r="Q24" s="196">
        <v>0.42570000000000002</v>
      </c>
      <c r="R24" s="197" t="s">
        <v>35</v>
      </c>
      <c r="S24" s="196">
        <v>2.5899999999999999E-2</v>
      </c>
      <c r="T24" s="197" t="s">
        <v>184</v>
      </c>
      <c r="U24" s="196">
        <v>5.04E-2</v>
      </c>
      <c r="V24" s="197" t="s">
        <v>184</v>
      </c>
      <c r="W24" s="196">
        <v>7.1000000000000004E-3</v>
      </c>
      <c r="X24" s="197" t="s">
        <v>184</v>
      </c>
      <c r="Y24" s="196">
        <v>-1.0699999999999999E-2</v>
      </c>
      <c r="Z24" s="197" t="s">
        <v>184</v>
      </c>
      <c r="AA24" s="196">
        <v>2.9100000000000001E-2</v>
      </c>
      <c r="AB24" s="197" t="s">
        <v>184</v>
      </c>
      <c r="AC24" s="196">
        <v>-1.8499999999999999E-2</v>
      </c>
      <c r="AD24" s="197" t="s">
        <v>184</v>
      </c>
      <c r="AE24" s="196">
        <v>0.37109999999999999</v>
      </c>
      <c r="AF24" s="197" t="s">
        <v>35</v>
      </c>
      <c r="AG24" s="196">
        <v>0.20880000000000001</v>
      </c>
      <c r="AH24" s="197" t="s">
        <v>35</v>
      </c>
      <c r="AI24" s="196">
        <v>0.6502</v>
      </c>
      <c r="AJ24" s="197" t="s">
        <v>35</v>
      </c>
      <c r="AK24" s="196">
        <v>0.64849999999999997</v>
      </c>
      <c r="AL24" s="197" t="s">
        <v>35</v>
      </c>
      <c r="AM24" s="196">
        <v>0.4204</v>
      </c>
      <c r="AN24" s="197" t="s">
        <v>35</v>
      </c>
      <c r="AO24" s="196">
        <v>0.4153</v>
      </c>
      <c r="AP24" s="197" t="s">
        <v>35</v>
      </c>
      <c r="AQ24" s="196">
        <v>1</v>
      </c>
      <c r="AR24" s="197"/>
      <c r="AS24" s="196"/>
      <c r="AT24" s="197"/>
    </row>
    <row r="25" spans="1:46" s="181" customFormat="1" ht="31.5" customHeight="1" x14ac:dyDescent="0.25">
      <c r="A25" s="187">
        <v>22</v>
      </c>
      <c r="B25" s="188" t="s">
        <v>393</v>
      </c>
      <c r="C25" s="189">
        <v>0.221</v>
      </c>
      <c r="D25" s="190" t="s">
        <v>35</v>
      </c>
      <c r="E25" s="189">
        <v>0.255</v>
      </c>
      <c r="F25" s="190" t="s">
        <v>35</v>
      </c>
      <c r="G25" s="189">
        <v>0.2555</v>
      </c>
      <c r="H25" s="190" t="s">
        <v>35</v>
      </c>
      <c r="I25" s="189">
        <v>0.25600000000000001</v>
      </c>
      <c r="J25" s="190" t="s">
        <v>35</v>
      </c>
      <c r="K25" s="189">
        <v>0.44290000000000002</v>
      </c>
      <c r="L25" s="190" t="s">
        <v>35</v>
      </c>
      <c r="M25" s="189">
        <v>0.44290000000000002</v>
      </c>
      <c r="N25" s="190" t="s">
        <v>35</v>
      </c>
      <c r="O25" s="189">
        <v>0.44409999999999999</v>
      </c>
      <c r="P25" s="190" t="s">
        <v>35</v>
      </c>
      <c r="Q25" s="189">
        <v>0.68389999999999995</v>
      </c>
      <c r="R25" s="190" t="s">
        <v>35</v>
      </c>
      <c r="S25" s="189">
        <v>-4.0000000000000001E-3</v>
      </c>
      <c r="T25" s="190" t="s">
        <v>184</v>
      </c>
      <c r="U25" s="189">
        <v>4.1300000000000003E-2</v>
      </c>
      <c r="V25" s="190" t="s">
        <v>184</v>
      </c>
      <c r="W25" s="189">
        <v>-1.29E-2</v>
      </c>
      <c r="X25" s="190" t="s">
        <v>184</v>
      </c>
      <c r="Y25" s="189">
        <v>3.4299999999999997E-2</v>
      </c>
      <c r="Z25" s="190" t="s">
        <v>184</v>
      </c>
      <c r="AA25" s="189">
        <v>1.9699999999999999E-2</v>
      </c>
      <c r="AB25" s="189" t="s">
        <v>184</v>
      </c>
      <c r="AC25" s="189">
        <v>2.93E-2</v>
      </c>
      <c r="AD25" s="190" t="s">
        <v>184</v>
      </c>
      <c r="AE25" s="189">
        <v>0.25140000000000001</v>
      </c>
      <c r="AF25" s="190" t="s">
        <v>35</v>
      </c>
      <c r="AG25" s="189">
        <v>0.43940000000000001</v>
      </c>
      <c r="AH25" s="190" t="s">
        <v>35</v>
      </c>
      <c r="AI25" s="189">
        <v>0.44059999999999999</v>
      </c>
      <c r="AJ25" s="190" t="s">
        <v>35</v>
      </c>
      <c r="AK25" s="189">
        <v>0.43940000000000001</v>
      </c>
      <c r="AL25" s="190" t="s">
        <v>35</v>
      </c>
      <c r="AM25" s="189">
        <v>0.67759999999999998</v>
      </c>
      <c r="AN25" s="190" t="s">
        <v>35</v>
      </c>
      <c r="AO25" s="189">
        <v>0.6714</v>
      </c>
      <c r="AP25" s="190" t="s">
        <v>35</v>
      </c>
      <c r="AQ25" s="189">
        <v>0.67759999999999998</v>
      </c>
      <c r="AR25" s="190" t="s">
        <v>35</v>
      </c>
      <c r="AS25" s="189">
        <v>1</v>
      </c>
      <c r="AT25" s="190"/>
    </row>
    <row r="27" spans="1:46" x14ac:dyDescent="0.25">
      <c r="A27" s="313" t="s">
        <v>27</v>
      </c>
      <c r="B27" s="313"/>
      <c r="C27" s="313"/>
      <c r="D27" s="313"/>
      <c r="E27" s="313"/>
      <c r="F27" s="313"/>
      <c r="G27" s="313"/>
      <c r="H27" s="313"/>
      <c r="I27" s="313"/>
      <c r="J27" s="313"/>
      <c r="K27" s="313"/>
      <c r="L27" s="313"/>
      <c r="M27" s="313"/>
      <c r="N27" s="313"/>
      <c r="O27" s="313"/>
      <c r="P27" s="313"/>
      <c r="AC27" s="1"/>
      <c r="AE27" s="1"/>
      <c r="AG27" s="1"/>
      <c r="AI27" s="1"/>
      <c r="AK27" s="1"/>
      <c r="AM27" s="1"/>
    </row>
    <row r="28" spans="1:46" ht="18" x14ac:dyDescent="0.25">
      <c r="A28" s="313" t="s">
        <v>177</v>
      </c>
      <c r="B28" s="313"/>
      <c r="C28" s="313"/>
      <c r="D28" s="313"/>
      <c r="E28" s="313"/>
      <c r="F28" s="313"/>
      <c r="G28" s="313"/>
      <c r="H28" s="313"/>
      <c r="I28" s="313"/>
      <c r="J28" s="313"/>
      <c r="K28" s="313"/>
      <c r="L28" s="313"/>
      <c r="M28" s="313"/>
      <c r="N28" s="313"/>
      <c r="O28" s="313"/>
      <c r="P28" s="313"/>
      <c r="AC28" s="1"/>
      <c r="AE28" s="1"/>
      <c r="AG28" s="1"/>
      <c r="AI28" s="1"/>
      <c r="AK28" s="1"/>
      <c r="AM28" s="1"/>
    </row>
    <row r="29" spans="1:46" ht="18" x14ac:dyDescent="0.25">
      <c r="D29" s="180"/>
      <c r="F29" s="180"/>
      <c r="H29" s="180"/>
      <c r="J29" s="180"/>
      <c r="L29" s="180"/>
      <c r="N29" s="180"/>
      <c r="P29" s="180"/>
      <c r="R29" s="180"/>
      <c r="T29" s="180"/>
      <c r="V29" s="180"/>
      <c r="X29" s="180"/>
      <c r="Z29" s="180"/>
      <c r="AB29" s="180"/>
      <c r="AD29" s="180"/>
      <c r="AF29" s="180"/>
      <c r="AH29" s="180"/>
      <c r="AJ29" s="180"/>
      <c r="AL29" s="180"/>
      <c r="AN29" s="180"/>
      <c r="AP29" s="180"/>
      <c r="AR29" s="180"/>
      <c r="AT29" s="180"/>
    </row>
    <row r="30" spans="1:46" ht="18" x14ac:dyDescent="0.25">
      <c r="D30" s="180"/>
      <c r="F30" s="180"/>
      <c r="H30" s="180"/>
      <c r="J30" s="180"/>
      <c r="L30" s="180"/>
      <c r="N30" s="180"/>
      <c r="P30" s="180"/>
      <c r="R30" s="180"/>
      <c r="T30" s="180"/>
      <c r="V30" s="180"/>
      <c r="X30" s="180"/>
      <c r="Z30" s="180"/>
      <c r="AB30" s="180"/>
      <c r="AD30" s="180"/>
      <c r="AF30" s="180"/>
      <c r="AH30" s="180"/>
      <c r="AJ30" s="180"/>
      <c r="AL30" s="180"/>
      <c r="AN30" s="180"/>
      <c r="AP30" s="180"/>
      <c r="AR30" s="180"/>
      <c r="AT30" s="180"/>
    </row>
    <row r="31" spans="1:46" x14ac:dyDescent="0.25">
      <c r="E31" s="1"/>
      <c r="I31" s="1"/>
      <c r="M31" s="1"/>
      <c r="S31" s="1"/>
      <c r="W31" s="1"/>
      <c r="AA31" s="1"/>
      <c r="AC31" s="1"/>
      <c r="AG31" s="1"/>
      <c r="AK31" s="1"/>
      <c r="AQ31" s="1"/>
    </row>
    <row r="32" spans="1:46" x14ac:dyDescent="0.25">
      <c r="E32" s="1"/>
      <c r="I32" s="1"/>
      <c r="M32" s="1"/>
      <c r="S32" s="1"/>
      <c r="W32" s="1"/>
      <c r="AA32" s="1"/>
      <c r="AB32" s="11"/>
      <c r="AC32" s="1"/>
      <c r="AG32" s="1"/>
      <c r="AK32" s="1"/>
      <c r="AQ32" s="1"/>
    </row>
    <row r="33" spans="4:46" ht="18" x14ac:dyDescent="0.25">
      <c r="D33" s="180"/>
      <c r="F33" s="180"/>
      <c r="H33" s="180"/>
      <c r="J33" s="180"/>
      <c r="L33" s="180"/>
      <c r="N33" s="180"/>
      <c r="P33" s="180"/>
      <c r="R33" s="180"/>
      <c r="T33" s="180"/>
      <c r="V33" s="180"/>
      <c r="X33" s="180"/>
      <c r="Z33" s="180"/>
      <c r="AB33" s="180"/>
      <c r="AD33" s="180"/>
      <c r="AF33" s="180"/>
      <c r="AH33" s="180"/>
      <c r="AJ33" s="180"/>
      <c r="AL33" s="180"/>
      <c r="AN33" s="180"/>
      <c r="AP33" s="180"/>
      <c r="AR33" s="180"/>
      <c r="AT33" s="180"/>
    </row>
    <row r="34" spans="4:46" ht="18" x14ac:dyDescent="0.25">
      <c r="J34" s="180"/>
      <c r="L34" s="180"/>
      <c r="N34" s="180"/>
      <c r="P34" s="180"/>
      <c r="R34" s="180"/>
      <c r="T34" s="180"/>
      <c r="V34" s="180"/>
      <c r="X34" s="180"/>
      <c r="Z34" s="180"/>
      <c r="AB34" s="180"/>
      <c r="AH34" s="180"/>
      <c r="AJ34" s="180"/>
      <c r="AL34" s="180"/>
      <c r="AN34" s="180"/>
      <c r="AP34" s="180"/>
      <c r="AR34" s="180"/>
      <c r="AT34" s="180"/>
    </row>
    <row r="35" spans="4:46" ht="18" x14ac:dyDescent="0.25">
      <c r="J35" s="180"/>
      <c r="L35" s="180"/>
      <c r="N35" s="180"/>
      <c r="P35" s="180"/>
      <c r="R35" s="180"/>
      <c r="T35" s="180"/>
      <c r="V35" s="180"/>
      <c r="X35" s="180"/>
      <c r="Z35" s="180"/>
      <c r="AB35" s="180"/>
      <c r="AH35" s="180"/>
      <c r="AJ35" s="180"/>
      <c r="AL35" s="180"/>
      <c r="AN35" s="180"/>
      <c r="AP35" s="180"/>
      <c r="AR35" s="180"/>
      <c r="AT35" s="180"/>
    </row>
    <row r="36" spans="4:46" ht="18" x14ac:dyDescent="0.25">
      <c r="D36" s="180"/>
      <c r="F36" s="180"/>
      <c r="H36" s="180"/>
      <c r="J36" s="180"/>
      <c r="L36" s="180"/>
      <c r="N36" s="180"/>
      <c r="P36" s="180"/>
      <c r="R36" s="180"/>
      <c r="T36" s="180"/>
      <c r="V36" s="180"/>
      <c r="X36" s="180"/>
      <c r="Z36" s="180"/>
      <c r="AB36" s="180"/>
      <c r="AD36" s="180"/>
      <c r="AF36" s="180"/>
      <c r="AH36" s="180"/>
      <c r="AJ36" s="180"/>
      <c r="AL36" s="180"/>
      <c r="AN36" s="180"/>
      <c r="AP36" s="180"/>
      <c r="AR36" s="180"/>
      <c r="AT36" s="180"/>
    </row>
    <row r="37" spans="4:46" ht="18" x14ac:dyDescent="0.25">
      <c r="D37" s="180"/>
      <c r="F37" s="180"/>
      <c r="H37" s="180"/>
      <c r="J37" s="180"/>
      <c r="L37" s="180"/>
      <c r="N37" s="180"/>
      <c r="P37" s="180"/>
      <c r="R37" s="180"/>
      <c r="T37" s="180"/>
      <c r="V37" s="180"/>
      <c r="X37" s="180"/>
      <c r="Z37" s="180"/>
      <c r="AB37" s="180"/>
      <c r="AD37" s="180"/>
      <c r="AF37" s="180"/>
      <c r="AH37" s="180"/>
      <c r="AJ37" s="180"/>
      <c r="AL37" s="180"/>
      <c r="AN37" s="180"/>
      <c r="AP37" s="180"/>
      <c r="AR37" s="180"/>
      <c r="AT37" s="180"/>
    </row>
    <row r="38" spans="4:46" ht="18" x14ac:dyDescent="0.25">
      <c r="D38" s="180"/>
      <c r="F38" s="180"/>
      <c r="H38" s="180"/>
      <c r="J38" s="180"/>
      <c r="L38" s="180"/>
      <c r="N38" s="180"/>
      <c r="P38" s="180"/>
      <c r="R38" s="180"/>
      <c r="T38" s="180"/>
      <c r="V38" s="180"/>
      <c r="X38" s="180"/>
      <c r="Z38" s="180"/>
      <c r="AB38" s="180"/>
      <c r="AD38" s="180"/>
      <c r="AF38" s="180"/>
      <c r="AH38" s="180"/>
      <c r="AJ38" s="180"/>
      <c r="AL38" s="180"/>
      <c r="AN38" s="180"/>
      <c r="AP38" s="180"/>
      <c r="AR38" s="180"/>
      <c r="AT38" s="180"/>
    </row>
    <row r="39" spans="4:46" ht="18" x14ac:dyDescent="0.25">
      <c r="D39" s="180"/>
      <c r="F39" s="180"/>
      <c r="H39" s="180"/>
      <c r="J39" s="180"/>
      <c r="L39" s="180"/>
      <c r="N39" s="180"/>
      <c r="P39" s="180"/>
      <c r="R39" s="180"/>
      <c r="T39" s="180"/>
      <c r="V39" s="180"/>
      <c r="X39" s="180"/>
      <c r="Z39" s="180"/>
      <c r="AB39" s="180"/>
      <c r="AD39" s="180"/>
      <c r="AF39" s="180"/>
      <c r="AH39" s="180"/>
      <c r="AJ39" s="180"/>
      <c r="AL39" s="180"/>
      <c r="AN39" s="180"/>
      <c r="AP39" s="180"/>
      <c r="AR39" s="180"/>
      <c r="AT39" s="180"/>
    </row>
    <row r="40" spans="4:46" ht="18" x14ac:dyDescent="0.25">
      <c r="D40" s="180"/>
      <c r="F40" s="180"/>
      <c r="H40" s="180"/>
      <c r="J40" s="180"/>
      <c r="L40" s="180"/>
      <c r="N40" s="180"/>
      <c r="P40" s="180"/>
      <c r="R40" s="180"/>
      <c r="T40" s="180"/>
      <c r="V40" s="180"/>
      <c r="X40" s="180"/>
      <c r="Z40" s="180"/>
      <c r="AB40" s="180"/>
      <c r="AD40" s="180"/>
      <c r="AF40" s="180"/>
      <c r="AH40" s="180"/>
      <c r="AJ40" s="180"/>
      <c r="AL40" s="180"/>
      <c r="AN40" s="180"/>
      <c r="AP40" s="180"/>
      <c r="AR40" s="180"/>
      <c r="AT40" s="180"/>
    </row>
    <row r="41" spans="4:46" ht="18" x14ac:dyDescent="0.25">
      <c r="D41" s="180"/>
      <c r="F41" s="180"/>
      <c r="H41" s="180"/>
      <c r="J41" s="180"/>
      <c r="L41" s="180"/>
      <c r="N41" s="180"/>
      <c r="P41" s="180"/>
      <c r="R41" s="180"/>
      <c r="T41" s="180"/>
      <c r="V41" s="180"/>
      <c r="X41" s="180"/>
      <c r="Z41" s="180"/>
      <c r="AB41" s="180"/>
      <c r="AD41" s="180"/>
      <c r="AF41" s="180"/>
      <c r="AH41" s="180"/>
      <c r="AJ41" s="180"/>
      <c r="AL41" s="180"/>
      <c r="AN41" s="180"/>
      <c r="AP41" s="180"/>
      <c r="AR41" s="180"/>
      <c r="AT41" s="180"/>
    </row>
    <row r="42" spans="4:46" ht="18" x14ac:dyDescent="0.25">
      <c r="D42" s="180"/>
      <c r="F42" s="180"/>
      <c r="H42" s="180"/>
      <c r="J42" s="180"/>
      <c r="L42" s="180"/>
      <c r="N42" s="180"/>
      <c r="P42" s="180"/>
      <c r="R42" s="180"/>
      <c r="T42" s="180"/>
      <c r="V42" s="180"/>
      <c r="X42" s="180"/>
      <c r="Z42" s="180"/>
      <c r="AB42" s="180"/>
      <c r="AD42" s="180"/>
      <c r="AF42" s="180"/>
      <c r="AH42" s="180"/>
      <c r="AJ42" s="180"/>
      <c r="AL42" s="180"/>
      <c r="AN42" s="180"/>
      <c r="AP42" s="180"/>
      <c r="AR42" s="180"/>
      <c r="AT42" s="180"/>
    </row>
    <row r="43" spans="4:46" ht="18" x14ac:dyDescent="0.25">
      <c r="D43" s="180"/>
      <c r="F43" s="180"/>
      <c r="H43" s="180"/>
      <c r="J43" s="180"/>
      <c r="L43" s="180"/>
      <c r="N43" s="180"/>
      <c r="P43" s="180"/>
      <c r="R43" s="180"/>
      <c r="T43" s="180"/>
      <c r="V43" s="180"/>
      <c r="X43" s="180"/>
      <c r="Z43" s="180"/>
      <c r="AB43" s="180"/>
      <c r="AD43" s="180"/>
      <c r="AF43" s="180"/>
      <c r="AH43" s="180"/>
      <c r="AJ43" s="180"/>
      <c r="AL43" s="180"/>
      <c r="AN43" s="180"/>
      <c r="AP43" s="180"/>
      <c r="AR43" s="180"/>
      <c r="AT43" s="180"/>
    </row>
    <row r="44" spans="4:46" ht="18" x14ac:dyDescent="0.25">
      <c r="D44" s="180"/>
      <c r="F44" s="180"/>
      <c r="H44" s="180"/>
      <c r="J44" s="180"/>
      <c r="L44" s="180"/>
      <c r="N44" s="180"/>
      <c r="P44" s="180"/>
      <c r="R44" s="180"/>
      <c r="T44" s="180"/>
      <c r="V44" s="180"/>
      <c r="X44" s="180"/>
      <c r="Z44" s="180"/>
      <c r="AB44" s="180"/>
      <c r="AD44" s="180"/>
      <c r="AF44" s="180"/>
      <c r="AH44" s="180"/>
      <c r="AJ44" s="180"/>
      <c r="AL44" s="180"/>
      <c r="AN44" s="180"/>
      <c r="AP44" s="180"/>
      <c r="AR44" s="180"/>
      <c r="AT44" s="180"/>
    </row>
    <row r="45" spans="4:46" ht="18" x14ac:dyDescent="0.25">
      <c r="D45" s="180"/>
      <c r="F45" s="180"/>
      <c r="H45" s="180"/>
      <c r="J45" s="180"/>
      <c r="L45" s="180"/>
      <c r="N45" s="180"/>
      <c r="P45" s="180"/>
      <c r="R45" s="180"/>
      <c r="T45" s="180"/>
      <c r="V45" s="180"/>
      <c r="X45" s="180"/>
      <c r="Z45" s="180"/>
      <c r="AB45" s="180"/>
      <c r="AD45" s="180"/>
      <c r="AF45" s="180"/>
      <c r="AH45" s="180"/>
      <c r="AJ45" s="180"/>
      <c r="AL45" s="180"/>
      <c r="AN45" s="180"/>
      <c r="AP45" s="180"/>
      <c r="AR45" s="180"/>
      <c r="AT45" s="180"/>
    </row>
    <row r="46" spans="4:46" ht="18" x14ac:dyDescent="0.25">
      <c r="D46" s="180"/>
      <c r="F46" s="180"/>
      <c r="H46" s="180"/>
      <c r="J46" s="180"/>
      <c r="L46" s="180"/>
      <c r="N46" s="180"/>
      <c r="P46" s="180"/>
      <c r="R46" s="180"/>
      <c r="T46" s="180"/>
      <c r="V46" s="180"/>
      <c r="X46" s="180"/>
      <c r="Z46" s="180"/>
      <c r="AB46" s="180"/>
      <c r="AD46" s="180"/>
      <c r="AF46" s="180"/>
      <c r="AH46" s="180"/>
      <c r="AJ46" s="180"/>
      <c r="AL46" s="180"/>
      <c r="AN46" s="180"/>
      <c r="AP46" s="180"/>
      <c r="AR46" s="180"/>
      <c r="AT46" s="180"/>
    </row>
    <row r="47" spans="4:46" ht="18" x14ac:dyDescent="0.25">
      <c r="D47" s="180"/>
      <c r="F47" s="180"/>
      <c r="H47" s="180"/>
      <c r="J47" s="180"/>
      <c r="L47" s="180"/>
      <c r="N47" s="180"/>
      <c r="P47" s="180"/>
      <c r="R47" s="180"/>
      <c r="T47" s="180"/>
      <c r="V47" s="180"/>
      <c r="X47" s="180"/>
      <c r="Z47" s="180"/>
      <c r="AB47" s="180"/>
      <c r="AD47" s="180"/>
      <c r="AF47" s="180"/>
      <c r="AH47" s="180"/>
      <c r="AJ47" s="180"/>
      <c r="AL47" s="180"/>
      <c r="AN47" s="180"/>
      <c r="AP47" s="180"/>
      <c r="AR47" s="180"/>
      <c r="AT47" s="180"/>
    </row>
    <row r="48" spans="4:46" ht="18" x14ac:dyDescent="0.25">
      <c r="D48" s="180"/>
      <c r="F48" s="180"/>
      <c r="H48" s="180"/>
      <c r="J48" s="180"/>
      <c r="L48" s="180"/>
      <c r="N48" s="180"/>
      <c r="P48" s="180"/>
      <c r="R48" s="180"/>
      <c r="T48" s="180"/>
      <c r="V48" s="180"/>
      <c r="X48" s="180"/>
      <c r="Z48" s="180"/>
      <c r="AB48" s="180"/>
      <c r="AD48" s="180"/>
      <c r="AF48" s="180"/>
      <c r="AH48" s="180"/>
      <c r="AJ48" s="180"/>
      <c r="AL48" s="180"/>
      <c r="AN48" s="180"/>
      <c r="AP48" s="180"/>
      <c r="AR48" s="180"/>
      <c r="AT48" s="180"/>
    </row>
    <row r="49" spans="4:46" ht="18" x14ac:dyDescent="0.25">
      <c r="D49" s="180"/>
      <c r="F49" s="180"/>
      <c r="H49" s="180"/>
      <c r="J49" s="180"/>
      <c r="L49" s="180"/>
      <c r="N49" s="180"/>
      <c r="P49" s="180"/>
      <c r="R49" s="180"/>
      <c r="T49" s="180"/>
      <c r="V49" s="180"/>
      <c r="X49" s="180"/>
      <c r="Z49" s="180"/>
      <c r="AB49" s="180"/>
      <c r="AD49" s="180"/>
      <c r="AF49" s="180"/>
      <c r="AH49" s="180"/>
      <c r="AJ49" s="180"/>
      <c r="AL49" s="180"/>
      <c r="AN49" s="180"/>
      <c r="AP49" s="180"/>
      <c r="AR49" s="180"/>
      <c r="AT49" s="180"/>
    </row>
    <row r="50" spans="4:46" ht="18" x14ac:dyDescent="0.25">
      <c r="D50" s="180"/>
      <c r="F50" s="180"/>
      <c r="H50" s="180"/>
      <c r="J50" s="180"/>
      <c r="L50" s="180"/>
      <c r="N50" s="180"/>
      <c r="P50" s="180"/>
      <c r="R50" s="180"/>
      <c r="T50" s="180"/>
      <c r="V50" s="180"/>
      <c r="X50" s="180"/>
      <c r="Z50" s="180"/>
      <c r="AB50" s="180"/>
      <c r="AD50" s="180"/>
      <c r="AF50" s="180"/>
      <c r="AH50" s="180"/>
      <c r="AJ50" s="180"/>
      <c r="AL50" s="180"/>
      <c r="AN50" s="180"/>
      <c r="AP50" s="180"/>
      <c r="AR50" s="180"/>
      <c r="AT50" s="180"/>
    </row>
    <row r="51" spans="4:46" ht="18" x14ac:dyDescent="0.25">
      <c r="D51" s="180"/>
      <c r="F51" s="180"/>
      <c r="H51" s="180"/>
      <c r="J51" s="180"/>
      <c r="L51" s="180"/>
      <c r="N51" s="180"/>
      <c r="P51" s="180"/>
      <c r="R51" s="180"/>
      <c r="T51" s="180"/>
      <c r="V51" s="180"/>
      <c r="X51" s="180"/>
      <c r="Z51" s="180"/>
      <c r="AB51" s="180"/>
      <c r="AD51" s="180"/>
      <c r="AF51" s="180"/>
      <c r="AH51" s="180"/>
      <c r="AJ51" s="180"/>
      <c r="AL51" s="180"/>
      <c r="AN51" s="180"/>
      <c r="AP51" s="180"/>
      <c r="AR51" s="180"/>
      <c r="AT51" s="180"/>
    </row>
  </sheetData>
  <mergeCells count="3">
    <mergeCell ref="A1:AT1"/>
    <mergeCell ref="A27:P27"/>
    <mergeCell ref="A28:P28"/>
  </mergeCells>
  <pageMargins left="0.7" right="0.7" top="0.75" bottom="0.75" header="0.3" footer="0.3"/>
  <pageSetup orientation="portrait" horizontalDpi="4294967295" verticalDpi="429496729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EAD8C-A47D-4427-B733-BDBDB5F4795B}">
  <dimension ref="A1:W45"/>
  <sheetViews>
    <sheetView showGridLines="0" workbookViewId="0">
      <selection sqref="A1:S1"/>
    </sheetView>
  </sheetViews>
  <sheetFormatPr defaultRowHeight="15" x14ac:dyDescent="0.25"/>
  <cols>
    <col min="1" max="1" width="41.5703125" style="9" customWidth="1"/>
    <col min="2" max="2" width="11.140625" style="9" customWidth="1"/>
    <col min="3" max="3" width="4" style="9" customWidth="1"/>
    <col min="4" max="4" width="4.5703125" style="9" customWidth="1"/>
    <col min="5" max="5" width="11.140625" style="9" customWidth="1"/>
    <col min="6" max="6" width="4" style="9" customWidth="1"/>
    <col min="7" max="7" width="4.5703125" style="9" customWidth="1"/>
    <col min="8" max="8" width="11.140625" style="9" customWidth="1"/>
    <col min="9" max="9" width="4" style="9" customWidth="1"/>
    <col min="10" max="10" width="4.85546875" style="9" customWidth="1"/>
    <col min="11" max="11" width="11.140625" style="9" customWidth="1"/>
    <col min="12" max="12" width="4" style="9" customWidth="1"/>
    <col min="13" max="13" width="5.140625" style="9" customWidth="1"/>
    <col min="14" max="14" width="11.140625" style="9" customWidth="1"/>
    <col min="15" max="15" width="4" style="9" customWidth="1"/>
    <col min="16" max="16" width="4.85546875" style="9" customWidth="1"/>
    <col min="17" max="17" width="11.140625" style="9" customWidth="1"/>
    <col min="18" max="18" width="4" style="9" customWidth="1"/>
    <col min="19" max="19" width="5.140625" style="9" customWidth="1"/>
    <col min="20" max="16384" width="9.140625" style="9"/>
  </cols>
  <sheetData>
    <row r="1" spans="1:19" ht="15.75" x14ac:dyDescent="0.25">
      <c r="A1" s="373" t="s">
        <v>394</v>
      </c>
      <c r="B1" s="373"/>
      <c r="C1" s="373"/>
      <c r="D1" s="373"/>
      <c r="E1" s="373"/>
      <c r="F1" s="373"/>
      <c r="G1" s="373"/>
      <c r="H1" s="373"/>
      <c r="I1" s="373"/>
      <c r="J1" s="373"/>
      <c r="K1" s="373"/>
      <c r="L1" s="373"/>
      <c r="M1" s="373"/>
      <c r="N1" s="373"/>
      <c r="O1" s="373"/>
      <c r="P1" s="373"/>
      <c r="Q1" s="373"/>
      <c r="R1" s="373"/>
      <c r="S1" s="373"/>
    </row>
    <row r="3" spans="1:19" s="10" customFormat="1" x14ac:dyDescent="0.25">
      <c r="B3" s="346" t="s">
        <v>21</v>
      </c>
      <c r="C3" s="346"/>
      <c r="D3" s="346"/>
      <c r="E3" s="365" t="s">
        <v>397</v>
      </c>
      <c r="F3" s="365"/>
      <c r="G3" s="365"/>
      <c r="H3" s="365" t="s">
        <v>398</v>
      </c>
      <c r="I3" s="365"/>
      <c r="J3" s="365"/>
      <c r="K3" s="365" t="s">
        <v>399</v>
      </c>
      <c r="L3" s="365"/>
      <c r="M3" s="365"/>
      <c r="N3" s="365" t="s">
        <v>400</v>
      </c>
      <c r="O3" s="365"/>
      <c r="P3" s="365"/>
      <c r="Q3" s="365" t="s">
        <v>401</v>
      </c>
      <c r="R3" s="365"/>
      <c r="S3" s="365"/>
    </row>
    <row r="4" spans="1:19" ht="69.75" customHeight="1" x14ac:dyDescent="0.25">
      <c r="B4" s="362" t="s">
        <v>237</v>
      </c>
      <c r="C4" s="362"/>
      <c r="D4" s="362"/>
      <c r="E4" s="362" t="s">
        <v>215</v>
      </c>
      <c r="F4" s="362"/>
      <c r="G4" s="362"/>
      <c r="H4" s="362" t="s">
        <v>248</v>
      </c>
      <c r="I4" s="362"/>
      <c r="J4" s="362"/>
      <c r="K4" s="362" t="s">
        <v>249</v>
      </c>
      <c r="L4" s="362"/>
      <c r="M4" s="362"/>
      <c r="N4" s="362" t="s">
        <v>248</v>
      </c>
      <c r="O4" s="362"/>
      <c r="P4" s="362"/>
      <c r="Q4" s="362" t="s">
        <v>249</v>
      </c>
      <c r="R4" s="362"/>
      <c r="S4" s="362"/>
    </row>
    <row r="5" spans="1:19" ht="15.75" x14ac:dyDescent="0.25">
      <c r="A5" s="246"/>
      <c r="B5" s="366" t="s">
        <v>27</v>
      </c>
      <c r="C5" s="366"/>
      <c r="D5" s="366"/>
      <c r="E5" s="363" t="s">
        <v>395</v>
      </c>
      <c r="F5" s="363"/>
      <c r="G5" s="363"/>
      <c r="H5" s="363" t="s">
        <v>27</v>
      </c>
      <c r="I5" s="363"/>
      <c r="J5" s="363"/>
      <c r="K5" s="363" t="s">
        <v>27</v>
      </c>
      <c r="L5" s="363"/>
      <c r="M5" s="363"/>
      <c r="N5" s="363" t="s">
        <v>27</v>
      </c>
      <c r="O5" s="363"/>
      <c r="P5" s="363"/>
      <c r="Q5" s="363" t="s">
        <v>27</v>
      </c>
      <c r="R5" s="363"/>
      <c r="S5" s="363"/>
    </row>
    <row r="6" spans="1:19" ht="18.75" customHeight="1" thickBot="1" x14ac:dyDescent="0.3">
      <c r="A6" s="257" t="s">
        <v>29</v>
      </c>
      <c r="B6" s="367" t="s">
        <v>33</v>
      </c>
      <c r="C6" s="367"/>
      <c r="D6" s="265" t="s">
        <v>30</v>
      </c>
      <c r="E6" s="364" t="s">
        <v>396</v>
      </c>
      <c r="F6" s="364"/>
      <c r="G6" s="270" t="s">
        <v>30</v>
      </c>
      <c r="H6" s="364" t="s">
        <v>33</v>
      </c>
      <c r="I6" s="364"/>
      <c r="J6" s="270" t="s">
        <v>30</v>
      </c>
      <c r="K6" s="364" t="s">
        <v>33</v>
      </c>
      <c r="L6" s="364"/>
      <c r="M6" s="270" t="s">
        <v>30</v>
      </c>
      <c r="N6" s="364" t="s">
        <v>403</v>
      </c>
      <c r="O6" s="364"/>
      <c r="P6" s="270" t="s">
        <v>30</v>
      </c>
      <c r="Q6" s="364" t="s">
        <v>403</v>
      </c>
      <c r="R6" s="364"/>
      <c r="S6" s="270" t="s">
        <v>30</v>
      </c>
    </row>
    <row r="7" spans="1:19" ht="7.5" customHeight="1" x14ac:dyDescent="0.25">
      <c r="A7" s="269"/>
      <c r="B7"/>
      <c r="C7"/>
      <c r="D7"/>
    </row>
    <row r="8" spans="1:19" s="258" customFormat="1" ht="18" x14ac:dyDescent="0.25">
      <c r="A8" s="199" t="s">
        <v>36</v>
      </c>
      <c r="B8" s="19">
        <v>853.75</v>
      </c>
      <c r="C8" s="210" t="s">
        <v>35</v>
      </c>
      <c r="D8" s="209">
        <v>0.67809203336191759</v>
      </c>
      <c r="E8" s="119">
        <v>799.45</v>
      </c>
      <c r="F8" s="124" t="s">
        <v>35</v>
      </c>
      <c r="G8" s="119">
        <v>0.6795019010004919</v>
      </c>
      <c r="H8" s="204">
        <v>611.67999999999995</v>
      </c>
      <c r="I8" s="124" t="s">
        <v>35</v>
      </c>
      <c r="J8" s="119">
        <v>0.61548703249155357</v>
      </c>
      <c r="K8" s="119">
        <v>737.94</v>
      </c>
      <c r="L8" s="124" t="s">
        <v>35</v>
      </c>
      <c r="M8" s="119">
        <v>0.65105641739084319</v>
      </c>
      <c r="N8" s="204">
        <v>578.16</v>
      </c>
      <c r="O8" s="124" t="s">
        <v>35</v>
      </c>
      <c r="P8" s="119">
        <v>0.60469462923588946</v>
      </c>
      <c r="Q8" s="119">
        <v>718.66</v>
      </c>
      <c r="R8" s="124" t="s">
        <v>35</v>
      </c>
      <c r="S8" s="119">
        <v>0.646082595287234</v>
      </c>
    </row>
    <row r="9" spans="1:19" s="258" customFormat="1" ht="18" x14ac:dyDescent="0.25">
      <c r="A9" s="199" t="s">
        <v>37</v>
      </c>
      <c r="B9" s="19">
        <v>38.58</v>
      </c>
      <c r="C9" s="210" t="s">
        <v>35</v>
      </c>
      <c r="D9" s="209">
        <v>0.19245748028631923</v>
      </c>
      <c r="E9" s="119">
        <v>41.33</v>
      </c>
      <c r="F9" s="124" t="s">
        <v>35</v>
      </c>
      <c r="G9" s="119">
        <v>0.20606424771550116</v>
      </c>
      <c r="H9" s="204">
        <v>21.14</v>
      </c>
      <c r="I9" s="124" t="s">
        <v>35</v>
      </c>
      <c r="J9" s="119">
        <v>0.14367222814910449</v>
      </c>
      <c r="K9" s="119">
        <v>34.39</v>
      </c>
      <c r="L9" s="124" t="s">
        <v>35</v>
      </c>
      <c r="M9" s="119">
        <v>0.18207279506807472</v>
      </c>
      <c r="N9" s="204">
        <v>21.61</v>
      </c>
      <c r="O9" s="124" t="s">
        <v>35</v>
      </c>
      <c r="P9" s="119">
        <v>0.1452272415188538</v>
      </c>
      <c r="Q9" s="119">
        <v>33.659999999999997</v>
      </c>
      <c r="R9" s="124" t="s">
        <v>35</v>
      </c>
      <c r="S9" s="119">
        <v>0.18019340216645757</v>
      </c>
    </row>
    <row r="10" spans="1:19" s="258" customFormat="1" ht="18" x14ac:dyDescent="0.25">
      <c r="A10" s="199" t="s">
        <v>40</v>
      </c>
      <c r="B10" s="19">
        <v>2.21</v>
      </c>
      <c r="C10" s="210"/>
      <c r="D10" s="209">
        <v>4.688865083941967E-2</v>
      </c>
      <c r="E10" s="119">
        <v>3.8</v>
      </c>
      <c r="F10" s="124" t="s">
        <v>38</v>
      </c>
      <c r="G10" s="119">
        <v>6.3723596336604613E-2</v>
      </c>
      <c r="H10" s="204">
        <v>1.59</v>
      </c>
      <c r="I10" s="124" t="s">
        <v>184</v>
      </c>
      <c r="J10" s="119">
        <v>3.9783605231607906E-2</v>
      </c>
      <c r="K10" s="119">
        <v>3.33</v>
      </c>
      <c r="L10" s="124" t="s">
        <v>38</v>
      </c>
      <c r="M10" s="119">
        <v>5.752437474793972E-2</v>
      </c>
      <c r="N10" s="204">
        <v>2.12</v>
      </c>
      <c r="O10" s="124" t="s">
        <v>184</v>
      </c>
      <c r="P10" s="119">
        <v>4.5926037184105581E-2</v>
      </c>
      <c r="Q10" s="119">
        <v>3.25</v>
      </c>
      <c r="R10" s="124" t="s">
        <v>38</v>
      </c>
      <c r="S10" s="119">
        <v>5.6831449608436641E-2</v>
      </c>
    </row>
    <row r="11" spans="1:19" s="258" customFormat="1" ht="18" x14ac:dyDescent="0.25">
      <c r="A11" s="199" t="s">
        <v>42</v>
      </c>
      <c r="B11" s="19">
        <v>198.62</v>
      </c>
      <c r="C11" s="210" t="s">
        <v>35</v>
      </c>
      <c r="D11" s="209">
        <v>0.40656305834901879</v>
      </c>
      <c r="E11" s="119">
        <v>227.69</v>
      </c>
      <c r="F11" s="124" t="s">
        <v>35</v>
      </c>
      <c r="G11" s="119">
        <v>0.4430992576348034</v>
      </c>
      <c r="H11" s="204">
        <v>120.53</v>
      </c>
      <c r="I11" s="124" t="s">
        <v>35</v>
      </c>
      <c r="J11" s="119">
        <v>0.32753313466691575</v>
      </c>
      <c r="K11" s="119">
        <v>175.34</v>
      </c>
      <c r="L11" s="124" t="s">
        <v>35</v>
      </c>
      <c r="M11" s="119">
        <v>0.3857493392653969</v>
      </c>
      <c r="N11" s="204">
        <v>116.66</v>
      </c>
      <c r="O11" s="124" t="s">
        <v>35</v>
      </c>
      <c r="P11" s="119">
        <v>0.32278838904839852</v>
      </c>
      <c r="Q11" s="119">
        <v>170.92</v>
      </c>
      <c r="R11" s="124" t="s">
        <v>35</v>
      </c>
      <c r="S11" s="119">
        <v>0.38157260870979159</v>
      </c>
    </row>
    <row r="12" spans="1:19" s="258" customFormat="1" ht="18" x14ac:dyDescent="0.25">
      <c r="A12" s="199" t="s">
        <v>43</v>
      </c>
      <c r="B12" s="209">
        <v>8.1999999999999993</v>
      </c>
      <c r="C12" s="210" t="s">
        <v>41</v>
      </c>
      <c r="D12" s="209">
        <v>9.0050970095773383E-2</v>
      </c>
      <c r="E12" s="119">
        <v>4.26</v>
      </c>
      <c r="F12" s="124" t="s">
        <v>39</v>
      </c>
      <c r="G12" s="119">
        <v>6.7453822407254685E-2</v>
      </c>
      <c r="H12" s="119">
        <v>3.25</v>
      </c>
      <c r="I12" s="124" t="s">
        <v>38</v>
      </c>
      <c r="J12" s="119">
        <v>5.6831449608436641E-2</v>
      </c>
      <c r="K12" s="119">
        <v>6.87</v>
      </c>
      <c r="L12" s="124" t="s">
        <v>41</v>
      </c>
      <c r="M12" s="119">
        <v>8.2479426605211445E-2</v>
      </c>
      <c r="N12" s="119">
        <v>2.27</v>
      </c>
      <c r="O12" s="124" t="s">
        <v>184</v>
      </c>
      <c r="P12" s="119">
        <v>4.7519467736711063E-2</v>
      </c>
      <c r="Q12" s="119">
        <v>6.11</v>
      </c>
      <c r="R12" s="124" t="s">
        <v>39</v>
      </c>
      <c r="S12" s="119">
        <v>7.7812855004300463E-2</v>
      </c>
    </row>
    <row r="13" spans="1:19" s="258" customFormat="1" ht="18" x14ac:dyDescent="0.25">
      <c r="A13" s="199" t="s">
        <v>44</v>
      </c>
      <c r="B13" s="209">
        <v>4.5</v>
      </c>
      <c r="C13" s="210" t="s">
        <v>39</v>
      </c>
      <c r="D13" s="209">
        <v>6.6831887903116949E-2</v>
      </c>
      <c r="E13" s="119">
        <v>4.6100000000000003</v>
      </c>
      <c r="F13" s="124" t="s">
        <v>39</v>
      </c>
      <c r="G13" s="119">
        <v>7.0157009326622527E-2</v>
      </c>
      <c r="H13" s="119">
        <v>0.61</v>
      </c>
      <c r="I13" s="124" t="s">
        <v>184</v>
      </c>
      <c r="J13" s="119">
        <v>2.4653718197996822E-2</v>
      </c>
      <c r="K13" s="119">
        <v>4.8099999999999996</v>
      </c>
      <c r="L13" s="124" t="s">
        <v>39</v>
      </c>
      <c r="M13" s="119">
        <v>6.9084911649450964E-2</v>
      </c>
      <c r="N13" s="119">
        <v>0.43</v>
      </c>
      <c r="O13" s="124" t="s">
        <v>184</v>
      </c>
      <c r="P13" s="119">
        <v>2.0700969581501808E-2</v>
      </c>
      <c r="Q13" s="119">
        <v>4.71</v>
      </c>
      <c r="R13" s="124" t="s">
        <v>39</v>
      </c>
      <c r="S13" s="119">
        <v>6.8366393349129737E-2</v>
      </c>
    </row>
    <row r="14" spans="1:19" s="258" customFormat="1" ht="18" x14ac:dyDescent="0.25">
      <c r="A14" s="259" t="s">
        <v>380</v>
      </c>
      <c r="B14" s="213">
        <v>0.56000000000000005</v>
      </c>
      <c r="C14" s="212"/>
      <c r="D14" s="209">
        <v>2.3622308778769686E-2</v>
      </c>
      <c r="E14" s="120">
        <v>0.14000000000000001</v>
      </c>
      <c r="F14" s="121" t="s">
        <v>184</v>
      </c>
      <c r="G14" s="119">
        <v>1.225528584896911E-2</v>
      </c>
      <c r="H14" s="120">
        <v>0.44</v>
      </c>
      <c r="I14" s="121" t="s">
        <v>184</v>
      </c>
      <c r="J14" s="119">
        <v>2.0940190756869117E-2</v>
      </c>
      <c r="K14" s="120">
        <v>0.42</v>
      </c>
      <c r="L14" s="121" t="s">
        <v>184</v>
      </c>
      <c r="M14" s="119">
        <v>2.045894659420552E-2</v>
      </c>
      <c r="N14" s="120">
        <v>0.75</v>
      </c>
      <c r="O14" s="121" t="s">
        <v>184</v>
      </c>
      <c r="P14" s="119">
        <v>2.7334922854692311E-2</v>
      </c>
      <c r="Q14" s="120">
        <v>0.44</v>
      </c>
      <c r="R14" s="121" t="s">
        <v>184</v>
      </c>
      <c r="S14" s="119">
        <v>2.0940190756869117E-2</v>
      </c>
    </row>
    <row r="15" spans="1:19" s="258" customFormat="1" ht="18" x14ac:dyDescent="0.25">
      <c r="A15" s="199" t="s">
        <v>46</v>
      </c>
      <c r="B15" s="209">
        <v>0.13</v>
      </c>
      <c r="C15" s="210"/>
      <c r="D15" s="217">
        <v>1.1383952284820935E-2</v>
      </c>
      <c r="E15" s="119">
        <v>0.56000000000000005</v>
      </c>
      <c r="F15" s="124" t="s">
        <v>184</v>
      </c>
      <c r="G15" s="207">
        <v>2.4505051624452805E-2</v>
      </c>
      <c r="H15" s="119"/>
      <c r="I15" s="124"/>
      <c r="J15" s="207"/>
      <c r="K15" s="119"/>
      <c r="L15" s="124"/>
      <c r="M15" s="207"/>
      <c r="N15" s="119">
        <v>0.17</v>
      </c>
      <c r="O15" s="124" t="s">
        <v>184</v>
      </c>
      <c r="P15" s="207">
        <v>1.3017787942456284E-2</v>
      </c>
      <c r="Q15" s="119">
        <v>0.02</v>
      </c>
      <c r="R15" s="124" t="s">
        <v>184</v>
      </c>
      <c r="S15" s="207">
        <v>4.4653982866913969E-3</v>
      </c>
    </row>
    <row r="16" spans="1:19" s="258" customFormat="1" ht="18" x14ac:dyDescent="0.25">
      <c r="A16" s="199" t="s">
        <v>47</v>
      </c>
      <c r="B16" s="209">
        <v>0.03</v>
      </c>
      <c r="C16" s="210"/>
      <c r="D16" s="209">
        <v>5.4689463880145343E-3</v>
      </c>
      <c r="E16" s="119">
        <v>0.22</v>
      </c>
      <c r="F16" s="124" t="s">
        <v>184</v>
      </c>
      <c r="G16" s="119">
        <v>1.5362154633514683E-2</v>
      </c>
      <c r="H16" s="119"/>
      <c r="I16" s="124"/>
      <c r="J16" s="119"/>
      <c r="K16" s="119"/>
      <c r="L16" s="124"/>
      <c r="M16" s="119"/>
      <c r="N16" s="119">
        <v>0.05</v>
      </c>
      <c r="O16" s="124" t="s">
        <v>184</v>
      </c>
      <c r="P16" s="119">
        <v>7.060309037902124E-3</v>
      </c>
      <c r="Q16" s="119">
        <v>0.16</v>
      </c>
      <c r="R16" s="124" t="s">
        <v>184</v>
      </c>
      <c r="S16" s="119">
        <v>1.2629172287334763E-2</v>
      </c>
    </row>
    <row r="17" spans="1:23" s="258" customFormat="1" ht="18" x14ac:dyDescent="0.25">
      <c r="A17" s="199" t="s">
        <v>48</v>
      </c>
      <c r="B17" s="209">
        <v>4.3600000000000003</v>
      </c>
      <c r="C17" s="210" t="s">
        <v>39</v>
      </c>
      <c r="D17" s="209">
        <v>6.5788637726247809E-2</v>
      </c>
      <c r="E17" s="119">
        <v>5.66</v>
      </c>
      <c r="F17" s="124" t="s">
        <v>39</v>
      </c>
      <c r="G17" s="119">
        <v>7.7693649274556867E-2</v>
      </c>
      <c r="H17" s="119"/>
      <c r="I17" s="124"/>
      <c r="J17" s="119"/>
      <c r="K17" s="119"/>
      <c r="L17" s="124"/>
      <c r="M17" s="119"/>
      <c r="N17" s="119">
        <v>0.69</v>
      </c>
      <c r="O17" s="124" t="s">
        <v>184</v>
      </c>
      <c r="P17" s="119">
        <v>2.6219520601424087E-2</v>
      </c>
      <c r="Q17" s="119">
        <v>3.18</v>
      </c>
      <c r="R17" s="124" t="s">
        <v>38</v>
      </c>
      <c r="S17" s="119">
        <v>5.6218042529687262E-2</v>
      </c>
    </row>
    <row r="18" spans="1:23" s="258" customFormat="1" ht="18" x14ac:dyDescent="0.25">
      <c r="A18" s="199" t="s">
        <v>49</v>
      </c>
      <c r="B18" s="209">
        <v>0.68</v>
      </c>
      <c r="C18" s="210"/>
      <c r="D18" s="209">
        <v>2.6028960314767681E-2</v>
      </c>
      <c r="E18" s="119">
        <v>0.01</v>
      </c>
      <c r="F18" s="124" t="s">
        <v>184</v>
      </c>
      <c r="G18" s="119">
        <v>3.2755913375343286E-3</v>
      </c>
      <c r="H18" s="119"/>
      <c r="I18" s="124"/>
      <c r="J18" s="119"/>
      <c r="K18" s="119"/>
      <c r="L18" s="124"/>
      <c r="M18" s="119"/>
      <c r="N18" s="119">
        <v>0.05</v>
      </c>
      <c r="O18" s="124" t="s">
        <v>184</v>
      </c>
      <c r="P18" s="119">
        <v>7.060309037902124E-3</v>
      </c>
      <c r="Q18" s="119">
        <v>0.52</v>
      </c>
      <c r="R18" s="124" t="s">
        <v>184</v>
      </c>
      <c r="S18" s="119">
        <v>2.2763479971396362E-2</v>
      </c>
    </row>
    <row r="19" spans="1:23" s="258" customFormat="1" ht="18" x14ac:dyDescent="0.25">
      <c r="A19" s="199" t="s">
        <v>329</v>
      </c>
      <c r="B19" s="209">
        <v>0.02</v>
      </c>
      <c r="C19" s="210"/>
      <c r="D19" s="209">
        <v>4.4653982866913969E-3</v>
      </c>
      <c r="E19" s="119">
        <v>0.16</v>
      </c>
      <c r="F19" s="124" t="s">
        <v>184</v>
      </c>
      <c r="G19" s="119">
        <v>1.3101311113808021E-2</v>
      </c>
      <c r="H19" s="119"/>
      <c r="I19" s="124"/>
      <c r="J19" s="119"/>
      <c r="K19" s="119"/>
      <c r="L19" s="124"/>
      <c r="M19" s="119"/>
      <c r="N19" s="119">
        <v>0.31</v>
      </c>
      <c r="O19" s="124" t="s">
        <v>184</v>
      </c>
      <c r="P19" s="119">
        <v>1.7577749719063424E-2</v>
      </c>
      <c r="Q19" s="119">
        <v>0.14000000000000001</v>
      </c>
      <c r="R19" s="124" t="s">
        <v>184</v>
      </c>
      <c r="S19" s="119">
        <v>1.1813626709156122E-2</v>
      </c>
    </row>
    <row r="20" spans="1:23" s="258" customFormat="1" ht="18" x14ac:dyDescent="0.25">
      <c r="A20" s="199" t="s">
        <v>330</v>
      </c>
      <c r="B20" s="209">
        <v>0.65</v>
      </c>
      <c r="C20" s="210"/>
      <c r="D20" s="209">
        <v>2.5448696000626773E-2</v>
      </c>
      <c r="E20" s="119">
        <v>0.2</v>
      </c>
      <c r="F20" s="124" t="s">
        <v>184</v>
      </c>
      <c r="G20" s="119">
        <v>1.464739685792601E-2</v>
      </c>
      <c r="H20" s="119"/>
      <c r="I20" s="124"/>
      <c r="J20" s="119"/>
      <c r="K20" s="119"/>
      <c r="L20" s="124"/>
      <c r="M20" s="119"/>
      <c r="N20" s="119">
        <v>0.52</v>
      </c>
      <c r="O20" s="124" t="s">
        <v>184</v>
      </c>
      <c r="P20" s="119">
        <v>2.2763479971396362E-2</v>
      </c>
      <c r="Q20" s="119">
        <v>0.62</v>
      </c>
      <c r="R20" s="124" t="s">
        <v>184</v>
      </c>
      <c r="S20" s="119">
        <v>2.4854852552822965E-2</v>
      </c>
    </row>
    <row r="21" spans="1:23" s="258" customFormat="1" ht="18" x14ac:dyDescent="0.25">
      <c r="A21" s="199" t="s">
        <v>50</v>
      </c>
      <c r="B21" s="209">
        <v>0.02</v>
      </c>
      <c r="C21" s="210"/>
      <c r="D21" s="209">
        <v>4.4653982866913969E-3</v>
      </c>
      <c r="E21" s="119">
        <v>0.39</v>
      </c>
      <c r="F21" s="124" t="s">
        <v>184</v>
      </c>
      <c r="G21" s="119">
        <v>2.0451892438888834E-2</v>
      </c>
      <c r="H21" s="119"/>
      <c r="I21" s="124"/>
      <c r="J21" s="119"/>
      <c r="K21" s="119"/>
      <c r="L21" s="124"/>
      <c r="M21" s="119"/>
      <c r="N21" s="119">
        <v>0.61</v>
      </c>
      <c r="O21" s="124" t="s">
        <v>184</v>
      </c>
      <c r="P21" s="119">
        <v>2.4653718197996822E-2</v>
      </c>
      <c r="Q21" s="119">
        <v>0.08</v>
      </c>
      <c r="R21" s="124" t="s">
        <v>184</v>
      </c>
      <c r="S21" s="119">
        <v>8.9305294681630322E-3</v>
      </c>
    </row>
    <row r="22" spans="1:23" s="258" customFormat="1" ht="30" x14ac:dyDescent="0.25">
      <c r="A22" s="259" t="s">
        <v>51</v>
      </c>
      <c r="B22" s="209">
        <v>0.6</v>
      </c>
      <c r="C22" s="210"/>
      <c r="D22" s="209">
        <v>2.4450925301648923E-2</v>
      </c>
      <c r="E22" s="120">
        <v>0.51</v>
      </c>
      <c r="F22" s="124" t="s">
        <v>184</v>
      </c>
      <c r="G22" s="120">
        <v>2.3386128903323034E-2</v>
      </c>
      <c r="H22" s="120"/>
      <c r="I22" s="120"/>
      <c r="J22" s="120"/>
      <c r="K22" s="120"/>
      <c r="L22" s="120"/>
      <c r="M22" s="120"/>
      <c r="N22" s="119">
        <v>0.66</v>
      </c>
      <c r="O22" s="124" t="s">
        <v>184</v>
      </c>
      <c r="P22" s="120">
        <v>2.5643580265937684E-2</v>
      </c>
      <c r="Q22" s="119">
        <v>1.71</v>
      </c>
      <c r="R22" s="124" t="s">
        <v>184</v>
      </c>
      <c r="S22" s="120">
        <v>4.1255104617194276E-2</v>
      </c>
    </row>
    <row r="23" spans="1:23" s="258" customFormat="1" ht="18" x14ac:dyDescent="0.25">
      <c r="A23" s="260" t="s">
        <v>234</v>
      </c>
      <c r="B23" s="261"/>
      <c r="C23" s="261"/>
      <c r="D23" s="207"/>
      <c r="E23" s="204"/>
      <c r="F23" s="256"/>
      <c r="G23" s="119"/>
      <c r="H23" s="119">
        <v>3.88</v>
      </c>
      <c r="I23" s="271" t="s">
        <v>39</v>
      </c>
      <c r="J23" s="119">
        <v>6.2076468992223674E-2</v>
      </c>
      <c r="K23" s="119">
        <v>0.99</v>
      </c>
      <c r="L23" s="124" t="s">
        <v>184</v>
      </c>
      <c r="M23" s="207">
        <v>3.1401681455981476E-2</v>
      </c>
      <c r="N23" s="207">
        <v>4.53</v>
      </c>
      <c r="O23" s="256" t="s">
        <v>39</v>
      </c>
      <c r="P23" s="119">
        <v>6.7053292502406908E-2</v>
      </c>
      <c r="Q23" s="207">
        <v>0.71</v>
      </c>
      <c r="R23" s="256" t="s">
        <v>184</v>
      </c>
      <c r="S23" s="119">
        <v>2.6596534292817112E-2</v>
      </c>
    </row>
    <row r="24" spans="1:23" s="258" customFormat="1" ht="18" x14ac:dyDescent="0.25">
      <c r="A24" s="199" t="s">
        <v>227</v>
      </c>
      <c r="B24" s="204"/>
      <c r="C24" s="124"/>
      <c r="D24" s="119"/>
      <c r="E24" s="204"/>
      <c r="F24" s="124"/>
      <c r="G24" s="119"/>
      <c r="H24" s="119">
        <v>0.46</v>
      </c>
      <c r="I24" s="124" t="s">
        <v>184</v>
      </c>
      <c r="J24" s="119">
        <v>2.1410602232251687E-2</v>
      </c>
      <c r="K24" s="119">
        <v>2.96</v>
      </c>
      <c r="L24" s="124" t="s">
        <v>38</v>
      </c>
      <c r="M24" s="119">
        <v>5.4244473644703146E-2</v>
      </c>
      <c r="N24" s="204">
        <v>0.01</v>
      </c>
      <c r="O24" s="124" t="s">
        <v>184</v>
      </c>
      <c r="P24" s="119">
        <v>3.157529149368123E-3</v>
      </c>
      <c r="Q24" s="119">
        <v>1.0900000000000001</v>
      </c>
      <c r="R24" s="124" t="s">
        <v>184</v>
      </c>
      <c r="S24" s="119">
        <v>3.2947838462594616E-2</v>
      </c>
      <c r="V24" s="199"/>
      <c r="W24" s="199"/>
    </row>
    <row r="25" spans="1:23" s="258" customFormat="1" ht="18" x14ac:dyDescent="0.25">
      <c r="A25" s="199" t="s">
        <v>228</v>
      </c>
      <c r="B25" s="204"/>
      <c r="C25" s="124"/>
      <c r="D25" s="119"/>
      <c r="E25" s="204"/>
      <c r="F25" s="124"/>
      <c r="G25" s="119"/>
      <c r="H25" s="119">
        <v>1.9</v>
      </c>
      <c r="I25" s="124" t="s">
        <v>184</v>
      </c>
      <c r="J25" s="119">
        <v>4.3482587279931623E-2</v>
      </c>
      <c r="K25" s="119">
        <v>0.31</v>
      </c>
      <c r="L25" s="124" t="s">
        <v>184</v>
      </c>
      <c r="M25" s="119">
        <v>1.7577749719063424E-2</v>
      </c>
      <c r="N25" s="204">
        <v>0.7</v>
      </c>
      <c r="O25" s="124" t="s">
        <v>184</v>
      </c>
      <c r="P25" s="119">
        <v>2.6408702120202871E-2</v>
      </c>
      <c r="Q25" s="119">
        <v>2.65</v>
      </c>
      <c r="R25" s="124" t="s">
        <v>184</v>
      </c>
      <c r="S25" s="119">
        <v>5.1333338283718395E-2</v>
      </c>
      <c r="V25" s="199"/>
      <c r="W25" s="199"/>
    </row>
    <row r="26" spans="1:23" s="258" customFormat="1" ht="18" x14ac:dyDescent="0.25">
      <c r="A26" s="199" t="s">
        <v>333</v>
      </c>
      <c r="B26" s="204"/>
      <c r="C26" s="124"/>
      <c r="D26" s="119"/>
      <c r="E26" s="204"/>
      <c r="F26" s="124"/>
      <c r="G26" s="119"/>
      <c r="H26" s="119">
        <v>0.02</v>
      </c>
      <c r="I26" s="124" t="s">
        <v>184</v>
      </c>
      <c r="J26" s="119">
        <v>4.4653982866913969E-3</v>
      </c>
      <c r="K26" s="119">
        <v>1.3</v>
      </c>
      <c r="L26" s="124" t="s">
        <v>184</v>
      </c>
      <c r="M26" s="119">
        <v>3.5978242509653542E-2</v>
      </c>
      <c r="N26" s="204">
        <v>1.43</v>
      </c>
      <c r="O26" s="124" t="s">
        <v>184</v>
      </c>
      <c r="P26" s="119">
        <v>3.7731857094947467E-2</v>
      </c>
      <c r="Q26" s="119">
        <v>0.34</v>
      </c>
      <c r="R26" s="124" t="s">
        <v>184</v>
      </c>
      <c r="S26" s="119">
        <v>1.8408372559188167E-2</v>
      </c>
      <c r="V26" s="199"/>
      <c r="W26" s="199"/>
    </row>
    <row r="27" spans="1:23" s="258" customFormat="1" ht="18" x14ac:dyDescent="0.25">
      <c r="A27" s="199" t="s">
        <v>230</v>
      </c>
      <c r="B27" s="204"/>
      <c r="C27" s="124"/>
      <c r="D27" s="119"/>
      <c r="E27" s="204"/>
      <c r="F27" s="124"/>
      <c r="G27" s="119"/>
      <c r="H27" s="119">
        <v>4.0199999999999996</v>
      </c>
      <c r="I27" s="124" t="s">
        <v>39</v>
      </c>
      <c r="J27" s="119">
        <v>6.3182088650108312E-2</v>
      </c>
      <c r="K27" s="119">
        <v>1.53</v>
      </c>
      <c r="L27" s="124" t="s">
        <v>184</v>
      </c>
      <c r="M27" s="119">
        <v>3.9026918343498286E-2</v>
      </c>
      <c r="N27" s="204">
        <v>0.1</v>
      </c>
      <c r="O27" s="124" t="s">
        <v>184</v>
      </c>
      <c r="P27" s="119">
        <v>9.984535944654949E-3</v>
      </c>
      <c r="Q27" s="119">
        <v>1.43</v>
      </c>
      <c r="R27" s="124" t="s">
        <v>184</v>
      </c>
      <c r="S27" s="119">
        <v>3.7731857094947467E-2</v>
      </c>
      <c r="V27" s="199"/>
      <c r="W27" s="199"/>
    </row>
    <row r="28" spans="1:23" s="258" customFormat="1" ht="18" x14ac:dyDescent="0.25">
      <c r="A28" s="199" t="s">
        <v>231</v>
      </c>
      <c r="B28" s="204"/>
      <c r="C28" s="124"/>
      <c r="D28" s="119"/>
      <c r="E28" s="204"/>
      <c r="F28" s="124"/>
      <c r="G28" s="119"/>
      <c r="H28" s="119">
        <v>0.79</v>
      </c>
      <c r="I28" s="124" t="s">
        <v>184</v>
      </c>
      <c r="J28" s="119">
        <v>2.805382691886851E-2</v>
      </c>
      <c r="K28" s="119">
        <v>0</v>
      </c>
      <c r="L28" s="124" t="s">
        <v>184</v>
      </c>
      <c r="M28" s="119">
        <v>0</v>
      </c>
      <c r="N28" s="119">
        <v>3.13</v>
      </c>
      <c r="O28" s="124" t="s">
        <v>38</v>
      </c>
      <c r="P28" s="119">
        <v>5.5775711551763134E-2</v>
      </c>
      <c r="Q28" s="119">
        <v>1.73</v>
      </c>
      <c r="R28" s="124" t="s">
        <v>184</v>
      </c>
      <c r="S28" s="119">
        <v>4.1495248196675071E-2</v>
      </c>
      <c r="V28" s="199"/>
      <c r="W28" s="199"/>
    </row>
    <row r="29" spans="1:23" s="258" customFormat="1" ht="18" x14ac:dyDescent="0.25">
      <c r="A29" s="199" t="s">
        <v>232</v>
      </c>
      <c r="B29" s="204"/>
      <c r="C29" s="124"/>
      <c r="D29" s="119"/>
      <c r="E29" s="204"/>
      <c r="F29" s="124"/>
      <c r="G29" s="119"/>
      <c r="H29" s="119">
        <v>4.17</v>
      </c>
      <c r="I29" s="124" t="s">
        <v>39</v>
      </c>
      <c r="J29" s="119">
        <v>6.4345271380154834E-2</v>
      </c>
      <c r="K29" s="119">
        <v>0.42</v>
      </c>
      <c r="L29" s="124" t="s">
        <v>184</v>
      </c>
      <c r="M29" s="119">
        <v>2.045894659420552E-2</v>
      </c>
      <c r="N29" s="119">
        <v>1.01</v>
      </c>
      <c r="O29" s="124" t="s">
        <v>184</v>
      </c>
      <c r="P29" s="119">
        <v>3.1716968266766912E-2</v>
      </c>
      <c r="Q29" s="119">
        <v>0.05</v>
      </c>
      <c r="R29" s="124" t="s">
        <v>184</v>
      </c>
      <c r="S29" s="119">
        <v>7.060309037902124E-3</v>
      </c>
      <c r="V29" s="199"/>
      <c r="W29" s="199"/>
    </row>
    <row r="30" spans="1:23" s="258" customFormat="1" ht="30" x14ac:dyDescent="0.25">
      <c r="A30" s="259" t="s">
        <v>342</v>
      </c>
      <c r="B30" s="206"/>
      <c r="C30" s="121"/>
      <c r="D30" s="119"/>
      <c r="E30" s="206"/>
      <c r="F30" s="121"/>
      <c r="G30" s="119"/>
      <c r="H30" s="119">
        <v>0.01</v>
      </c>
      <c r="I30" s="124" t="s">
        <v>184</v>
      </c>
      <c r="J30" s="120">
        <v>3.157529149368123E-3</v>
      </c>
      <c r="K30" s="119">
        <v>0</v>
      </c>
      <c r="L30" s="124" t="s">
        <v>184</v>
      </c>
      <c r="M30" s="120">
        <v>0</v>
      </c>
      <c r="N30" s="120">
        <v>4.3099999999999996</v>
      </c>
      <c r="O30" s="121" t="s">
        <v>39</v>
      </c>
      <c r="P30" s="119">
        <v>6.5411944920216417E-2</v>
      </c>
      <c r="Q30" s="120">
        <v>0.61</v>
      </c>
      <c r="R30" s="121" t="s">
        <v>184</v>
      </c>
      <c r="S30" s="119">
        <v>2.4653718197996822E-2</v>
      </c>
      <c r="V30" s="199"/>
      <c r="W30" s="272"/>
    </row>
    <row r="31" spans="1:23" s="258" customFormat="1" ht="18" x14ac:dyDescent="0.25">
      <c r="A31" s="199" t="s">
        <v>334</v>
      </c>
      <c r="B31" s="204"/>
      <c r="C31" s="124"/>
      <c r="D31" s="207"/>
      <c r="E31" s="204"/>
      <c r="F31" s="124"/>
      <c r="G31" s="207"/>
      <c r="H31" s="207"/>
      <c r="I31" s="207"/>
      <c r="J31" s="207"/>
      <c r="K31" s="207"/>
      <c r="L31" s="207"/>
      <c r="M31" s="207"/>
      <c r="N31" s="119">
        <v>0.09</v>
      </c>
      <c r="O31" s="124" t="s">
        <v>184</v>
      </c>
      <c r="P31" s="207">
        <v>9.4722097042798346E-3</v>
      </c>
      <c r="Q31" s="119">
        <v>0</v>
      </c>
      <c r="R31" s="124" t="s">
        <v>184</v>
      </c>
      <c r="S31" s="207">
        <v>0</v>
      </c>
      <c r="V31" s="272"/>
      <c r="W31" s="272"/>
    </row>
    <row r="32" spans="1:23" s="258" customFormat="1" ht="18" x14ac:dyDescent="0.25">
      <c r="A32" s="199" t="s">
        <v>335</v>
      </c>
      <c r="B32" s="204"/>
      <c r="C32" s="124"/>
      <c r="D32" s="119"/>
      <c r="E32" s="204"/>
      <c r="F32" s="124"/>
      <c r="G32" s="119"/>
      <c r="H32" s="119"/>
      <c r="I32" s="124"/>
      <c r="J32" s="119"/>
      <c r="K32" s="119"/>
      <c r="L32" s="124"/>
      <c r="M32" s="119"/>
      <c r="N32" s="119">
        <v>0.31</v>
      </c>
      <c r="O32" s="124" t="s">
        <v>184</v>
      </c>
      <c r="P32" s="119">
        <v>1.7577749719063424E-2</v>
      </c>
      <c r="Q32" s="119">
        <v>1.95</v>
      </c>
      <c r="R32" s="124" t="s">
        <v>184</v>
      </c>
      <c r="S32" s="119">
        <v>4.4049915374828795E-2</v>
      </c>
      <c r="V32" s="199"/>
      <c r="W32" s="199"/>
    </row>
    <row r="33" spans="1:23" s="258" customFormat="1" ht="18" x14ac:dyDescent="0.25">
      <c r="A33" s="199" t="s">
        <v>336</v>
      </c>
      <c r="B33" s="204"/>
      <c r="C33" s="124"/>
      <c r="D33" s="119"/>
      <c r="E33" s="204"/>
      <c r="F33" s="124"/>
      <c r="G33" s="119"/>
      <c r="H33" s="119"/>
      <c r="I33" s="124"/>
      <c r="J33" s="119"/>
      <c r="K33" s="119"/>
      <c r="L33" s="124"/>
      <c r="M33" s="119"/>
      <c r="N33" s="119">
        <v>2.75</v>
      </c>
      <c r="O33" s="124" t="s">
        <v>38</v>
      </c>
      <c r="P33" s="119">
        <v>5.2290323216281014E-2</v>
      </c>
      <c r="Q33" s="119">
        <v>0.14000000000000001</v>
      </c>
      <c r="R33" s="124" t="s">
        <v>184</v>
      </c>
      <c r="S33" s="119">
        <v>1.1813626709156122E-2</v>
      </c>
      <c r="V33" s="199"/>
      <c r="W33" s="199"/>
    </row>
    <row r="34" spans="1:23" s="258" customFormat="1" ht="18" x14ac:dyDescent="0.25">
      <c r="A34" s="199" t="s">
        <v>337</v>
      </c>
      <c r="B34" s="204"/>
      <c r="C34" s="124"/>
      <c r="D34" s="119"/>
      <c r="E34" s="204"/>
      <c r="F34" s="124"/>
      <c r="G34" s="119"/>
      <c r="H34" s="119"/>
      <c r="I34" s="124"/>
      <c r="J34" s="119"/>
      <c r="K34" s="119"/>
      <c r="L34" s="124"/>
      <c r="M34" s="119"/>
      <c r="N34" s="119">
        <v>3.07</v>
      </c>
      <c r="O34" s="124" t="s">
        <v>38</v>
      </c>
      <c r="P34" s="119">
        <v>5.5240180406878614E-2</v>
      </c>
      <c r="Q34" s="119">
        <v>0.04</v>
      </c>
      <c r="R34" s="124" t="s">
        <v>184</v>
      </c>
      <c r="S34" s="119">
        <v>6.314963859249503E-3</v>
      </c>
      <c r="V34" s="199"/>
      <c r="W34" s="199"/>
    </row>
    <row r="35" spans="1:23" s="258" customFormat="1" ht="18" x14ac:dyDescent="0.25">
      <c r="A35" s="199" t="s">
        <v>338</v>
      </c>
      <c r="B35" s="204"/>
      <c r="C35" s="124"/>
      <c r="D35" s="119"/>
      <c r="E35" s="204"/>
      <c r="F35" s="124"/>
      <c r="G35" s="119"/>
      <c r="H35" s="119"/>
      <c r="I35" s="124"/>
      <c r="J35" s="119"/>
      <c r="K35" s="119"/>
      <c r="L35" s="124"/>
      <c r="M35" s="119"/>
      <c r="N35" s="119">
        <v>0.72</v>
      </c>
      <c r="O35" s="124" t="s">
        <v>184</v>
      </c>
      <c r="P35" s="119">
        <v>2.6783045508690741E-2</v>
      </c>
      <c r="Q35" s="119">
        <v>0.32</v>
      </c>
      <c r="R35" s="124" t="s">
        <v>184</v>
      </c>
      <c r="S35" s="119">
        <v>1.7858922573787912E-2</v>
      </c>
      <c r="V35" s="199"/>
      <c r="W35" s="199"/>
    </row>
    <row r="36" spans="1:23" s="258" customFormat="1" ht="18" x14ac:dyDescent="0.25">
      <c r="A36" s="199" t="s">
        <v>339</v>
      </c>
      <c r="B36" s="204"/>
      <c r="C36" s="124"/>
      <c r="D36" s="119"/>
      <c r="E36" s="119"/>
      <c r="F36" s="124"/>
      <c r="G36" s="119"/>
      <c r="H36" s="119"/>
      <c r="I36" s="124"/>
      <c r="J36" s="119"/>
      <c r="K36" s="119"/>
      <c r="L36" s="124"/>
      <c r="M36" s="119"/>
      <c r="N36" s="119">
        <v>0.17</v>
      </c>
      <c r="O36" s="124" t="s">
        <v>184</v>
      </c>
      <c r="P36" s="119">
        <v>1.3017787942456284E-2</v>
      </c>
      <c r="Q36" s="119">
        <v>0.02</v>
      </c>
      <c r="R36" s="124" t="s">
        <v>184</v>
      </c>
      <c r="S36" s="119">
        <v>4.4653982866913969E-3</v>
      </c>
      <c r="V36" s="199"/>
      <c r="W36" s="199"/>
    </row>
    <row r="37" spans="1:23" s="258" customFormat="1" ht="33.75" customHeight="1" x14ac:dyDescent="0.25">
      <c r="A37" s="260" t="s">
        <v>340</v>
      </c>
      <c r="B37" s="204"/>
      <c r="C37" s="124"/>
      <c r="D37" s="119"/>
      <c r="E37" s="119"/>
      <c r="F37" s="124"/>
      <c r="G37" s="119"/>
      <c r="H37" s="119"/>
      <c r="I37" s="124"/>
      <c r="J37" s="119"/>
      <c r="K37" s="119"/>
      <c r="L37" s="124"/>
      <c r="M37" s="119"/>
      <c r="N37" s="119">
        <v>0.73</v>
      </c>
      <c r="O37" s="124" t="s">
        <v>184</v>
      </c>
      <c r="P37" s="119">
        <v>2.6968263174968178E-2</v>
      </c>
      <c r="Q37" s="119">
        <v>0.03</v>
      </c>
      <c r="R37" s="124" t="s">
        <v>184</v>
      </c>
      <c r="S37" s="119">
        <v>5.4689463880145343E-3</v>
      </c>
      <c r="V37" s="199"/>
      <c r="W37" s="199"/>
    </row>
    <row r="38" spans="1:23" s="258" customFormat="1" ht="33.75" customHeight="1" x14ac:dyDescent="0.25">
      <c r="A38" s="260" t="s">
        <v>341</v>
      </c>
      <c r="B38" s="204"/>
      <c r="C38" s="124"/>
      <c r="D38" s="119"/>
      <c r="E38" s="204"/>
      <c r="F38" s="124"/>
      <c r="G38" s="119"/>
      <c r="H38" s="119"/>
      <c r="I38" s="124"/>
      <c r="J38" s="119"/>
      <c r="K38" s="119"/>
      <c r="L38" s="124"/>
      <c r="M38" s="119"/>
      <c r="N38" s="119">
        <v>0.01</v>
      </c>
      <c r="O38" s="124" t="s">
        <v>184</v>
      </c>
      <c r="P38" s="119">
        <v>3.157529149368123E-3</v>
      </c>
      <c r="Q38" s="119">
        <v>1.57</v>
      </c>
      <c r="R38" s="124" t="s">
        <v>184</v>
      </c>
      <c r="S38" s="119">
        <v>3.9532995587579958E-2</v>
      </c>
      <c r="V38" s="199"/>
      <c r="W38" s="199"/>
    </row>
    <row r="39" spans="1:23" s="258" customFormat="1" ht="19.5" customHeight="1" x14ac:dyDescent="0.25">
      <c r="A39" s="260"/>
      <c r="B39" s="204"/>
      <c r="C39" s="124"/>
      <c r="D39" s="119"/>
      <c r="E39" s="204"/>
      <c r="F39" s="124"/>
      <c r="G39" s="119"/>
      <c r="H39" s="119"/>
      <c r="I39" s="124"/>
      <c r="J39" s="119"/>
      <c r="K39" s="119"/>
      <c r="L39" s="124"/>
      <c r="M39" s="119"/>
      <c r="N39" s="119"/>
      <c r="O39" s="124"/>
      <c r="P39" s="119"/>
      <c r="Q39" s="119"/>
      <c r="R39" s="124"/>
      <c r="S39" s="119"/>
      <c r="V39" s="199"/>
      <c r="W39" s="199"/>
    </row>
    <row r="40" spans="1:23" s="258" customFormat="1" ht="15.75" x14ac:dyDescent="0.25">
      <c r="A40" s="263" t="s">
        <v>250</v>
      </c>
      <c r="B40" s="368" t="s">
        <v>236</v>
      </c>
      <c r="C40" s="368"/>
      <c r="D40" s="368"/>
      <c r="E40" s="368" t="s">
        <v>235</v>
      </c>
      <c r="F40" s="368"/>
      <c r="G40" s="368"/>
      <c r="H40" s="368" t="s">
        <v>236</v>
      </c>
      <c r="I40" s="368"/>
      <c r="J40" s="368"/>
      <c r="K40" s="368" t="s">
        <v>235</v>
      </c>
      <c r="L40" s="368"/>
      <c r="M40" s="368"/>
      <c r="N40" s="368" t="s">
        <v>235</v>
      </c>
      <c r="O40" s="368"/>
      <c r="P40" s="368"/>
      <c r="Q40" s="368" t="s">
        <v>235</v>
      </c>
      <c r="R40" s="368"/>
      <c r="S40" s="368"/>
      <c r="V40" s="199"/>
      <c r="W40" s="199"/>
    </row>
    <row r="41" spans="1:23" ht="6" customHeight="1" thickBot="1" x14ac:dyDescent="0.3">
      <c r="A41" s="14"/>
      <c r="B41" s="14"/>
      <c r="C41" s="14"/>
      <c r="D41" s="14"/>
      <c r="E41" s="14"/>
      <c r="F41" s="14"/>
      <c r="G41" s="14"/>
      <c r="H41" s="14"/>
      <c r="I41" s="14"/>
      <c r="J41" s="14"/>
      <c r="K41" s="14"/>
      <c r="L41" s="14"/>
      <c r="M41" s="14"/>
      <c r="N41" s="14"/>
      <c r="O41" s="14"/>
      <c r="P41" s="14"/>
      <c r="Q41" s="14"/>
      <c r="R41" s="14"/>
      <c r="S41" s="14"/>
    </row>
    <row r="43" spans="1:23" ht="18.75" x14ac:dyDescent="0.25">
      <c r="A43" s="246" t="s">
        <v>52</v>
      </c>
    </row>
    <row r="44" spans="1:23" ht="34.5" customHeight="1" x14ac:dyDescent="0.25">
      <c r="A44" s="371" t="s">
        <v>402</v>
      </c>
      <c r="B44" s="371"/>
      <c r="C44" s="371"/>
      <c r="D44" s="371"/>
      <c r="E44" s="371"/>
      <c r="F44" s="371"/>
      <c r="G44" s="371"/>
      <c r="H44" s="371"/>
      <c r="I44" s="371"/>
      <c r="J44" s="371"/>
      <c r="K44" s="371"/>
      <c r="L44" s="371"/>
      <c r="M44" s="371"/>
      <c r="N44" s="371"/>
      <c r="O44" s="371"/>
      <c r="P44" s="371"/>
      <c r="Q44" s="371"/>
      <c r="R44" s="371"/>
      <c r="S44" s="371"/>
    </row>
    <row r="45" spans="1:23" ht="15.75" x14ac:dyDescent="0.25">
      <c r="A45" s="246" t="s">
        <v>159</v>
      </c>
    </row>
  </sheetData>
  <mergeCells count="32">
    <mergeCell ref="A44:S44"/>
    <mergeCell ref="B40:D40"/>
    <mergeCell ref="E40:G40"/>
    <mergeCell ref="H40:J40"/>
    <mergeCell ref="K40:M40"/>
    <mergeCell ref="N40:P40"/>
    <mergeCell ref="Q40:S40"/>
    <mergeCell ref="Q6:R6"/>
    <mergeCell ref="B5:D5"/>
    <mergeCell ref="E5:G5"/>
    <mergeCell ref="H5:J5"/>
    <mergeCell ref="K5:M5"/>
    <mergeCell ref="N5:P5"/>
    <mergeCell ref="Q5:S5"/>
    <mergeCell ref="B6:C6"/>
    <mergeCell ref="E6:F6"/>
    <mergeCell ref="H6:I6"/>
    <mergeCell ref="K6:L6"/>
    <mergeCell ref="N6:O6"/>
    <mergeCell ref="Q4:S4"/>
    <mergeCell ref="A1:S1"/>
    <mergeCell ref="B3:D3"/>
    <mergeCell ref="E3:G3"/>
    <mergeCell ref="H3:J3"/>
    <mergeCell ref="K3:M3"/>
    <mergeCell ref="N3:P3"/>
    <mergeCell ref="Q3:S3"/>
    <mergeCell ref="B4:D4"/>
    <mergeCell ref="E4:G4"/>
    <mergeCell ref="H4:J4"/>
    <mergeCell ref="K4:M4"/>
    <mergeCell ref="N4:P4"/>
  </mergeCells>
  <pageMargins left="0.7" right="0.7" top="0.75" bottom="0.75" header="0.3" footer="0.3"/>
  <pageSetup orientation="portrait" horizontalDpi="429496729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57E76-2B6E-4B23-A849-72D0718DC5E4}">
  <dimension ref="A1:BZ67"/>
  <sheetViews>
    <sheetView showGridLines="0" zoomScaleNormal="100" workbookViewId="0">
      <selection sqref="A1:AT1"/>
    </sheetView>
  </sheetViews>
  <sheetFormatPr defaultColWidth="9.140625" defaultRowHeight="18" x14ac:dyDescent="0.25"/>
  <cols>
    <col min="1" max="1" width="4.7109375" style="1" customWidth="1"/>
    <col min="2" max="2" width="25.7109375" style="179" customWidth="1"/>
    <col min="3" max="3" width="9.140625" style="11"/>
    <col min="4" max="4" width="3.140625" style="1" customWidth="1"/>
    <col min="5" max="5" width="9.140625" style="11"/>
    <col min="6" max="6" width="3.140625" style="1" customWidth="1"/>
    <col min="7" max="7" width="9.140625" style="11"/>
    <col min="8" max="8" width="3.140625" style="1" customWidth="1"/>
    <col min="9" max="9" width="9.140625" style="11"/>
    <col min="10" max="10" width="3.140625" style="1" customWidth="1"/>
    <col min="11" max="11" width="9.140625" style="11"/>
    <col min="12" max="12" width="3.140625" style="1" customWidth="1"/>
    <col min="13" max="13" width="9.140625" style="11"/>
    <col min="14" max="14" width="3.140625" style="1" customWidth="1"/>
    <col min="15" max="15" width="9.140625" style="11"/>
    <col min="16" max="16" width="3.140625" style="1" customWidth="1"/>
    <col min="17" max="17" width="9.140625" style="11"/>
    <col min="18" max="18" width="3.140625" style="1" customWidth="1"/>
    <col min="19" max="19" width="9.140625" style="11"/>
    <col min="20" max="20" width="3.140625" style="1" customWidth="1"/>
    <col min="21" max="21" width="9.140625" style="11"/>
    <col min="22" max="22" width="3.140625" style="1" customWidth="1"/>
    <col min="23" max="23" width="9.140625" style="11"/>
    <col min="24" max="24" width="3.140625" style="1" customWidth="1"/>
    <col min="25" max="25" width="9.140625" style="11"/>
    <col min="26" max="26" width="3.140625" style="1" customWidth="1"/>
    <col min="27" max="27" width="9.140625" style="11"/>
    <col min="28" max="28" width="3.140625" style="1" customWidth="1"/>
    <col min="29" max="29" width="9.140625" style="11"/>
    <col min="30" max="30" width="3.140625" style="1" customWidth="1"/>
    <col min="31" max="31" width="9.140625" style="11"/>
    <col min="32" max="32" width="3.140625" style="1" customWidth="1"/>
    <col min="33" max="33" width="9.140625" style="11"/>
    <col min="34" max="34" width="3.140625" style="1" customWidth="1"/>
    <col min="35" max="35" width="9.140625" style="11"/>
    <col min="36" max="36" width="3.140625" style="1" customWidth="1"/>
    <col min="37" max="37" width="9.140625" style="11"/>
    <col min="38" max="38" width="3.140625" style="1" customWidth="1"/>
    <col min="39" max="39" width="9.140625" style="11"/>
    <col min="40" max="40" width="3.140625" style="1" customWidth="1"/>
    <col min="41" max="41" width="9.140625" style="11"/>
    <col min="42" max="42" width="3.140625" style="1" customWidth="1"/>
    <col min="43" max="43" width="9.140625" style="11"/>
    <col min="44" max="44" width="3.140625" style="1" customWidth="1"/>
    <col min="45" max="45" width="9.140625" style="11"/>
    <col min="46" max="46" width="3.140625" style="1" customWidth="1"/>
    <col min="47" max="47" width="9.140625" style="11"/>
    <col min="48" max="48" width="3.140625" style="282" customWidth="1"/>
    <col min="49" max="49" width="9.140625" style="11"/>
    <col min="50" max="50" width="3.140625" style="282" customWidth="1"/>
    <col min="51" max="51" width="9.140625" style="11"/>
    <col min="52" max="52" width="3.140625" style="282" customWidth="1"/>
    <col min="53" max="53" width="9.140625" style="11"/>
    <col min="54" max="54" width="3.140625" style="282" customWidth="1"/>
    <col min="55" max="55" width="9.140625" style="11"/>
    <col min="56" max="56" width="3.140625" style="282" customWidth="1"/>
    <col min="57" max="57" width="9.140625" style="11"/>
    <col min="58" max="58" width="3.140625" style="282" customWidth="1"/>
    <col min="59" max="59" width="9.140625" style="11"/>
    <col min="60" max="60" width="3.140625" style="282" customWidth="1"/>
    <col min="61" max="61" width="9.140625" style="11"/>
    <col min="62" max="62" width="3.140625" style="282" customWidth="1"/>
    <col min="63" max="63" width="9.140625" style="11"/>
    <col min="64" max="64" width="3.140625" style="282" customWidth="1"/>
    <col min="65" max="65" width="9.140625" style="11"/>
    <col min="66" max="66" width="3.140625" style="282" customWidth="1"/>
    <col min="67" max="67" width="9.140625" style="11"/>
    <col min="68" max="68" width="3.140625" style="282" customWidth="1"/>
    <col min="69" max="69" width="9.140625" style="11"/>
    <col min="70" max="70" width="3.140625" style="282" customWidth="1"/>
    <col min="71" max="71" width="9.140625" style="11"/>
    <col min="72" max="72" width="3.140625" style="282" customWidth="1"/>
    <col min="73" max="73" width="9.140625" style="11"/>
    <col min="74" max="74" width="3.140625" style="282" customWidth="1"/>
    <col min="75" max="75" width="9.140625" style="11"/>
    <col min="76" max="76" width="3.140625" style="282" customWidth="1"/>
    <col min="77" max="77" width="9.140625" style="11"/>
    <col min="78" max="78" width="3.140625" style="1" customWidth="1"/>
    <col min="79" max="79" width="9.140625" style="1"/>
    <col min="80" max="80" width="3.140625" style="1" customWidth="1"/>
    <col min="81" max="81" width="9.140625" style="1"/>
    <col min="82" max="82" width="3.140625" style="1" customWidth="1"/>
    <col min="83" max="83" width="9.140625" style="1"/>
    <col min="84" max="84" width="3.140625" style="1" customWidth="1"/>
    <col min="85" max="85" width="9.140625" style="1"/>
    <col min="86" max="86" width="3.140625" style="1" customWidth="1"/>
    <col min="87" max="87" width="9.140625" style="1"/>
    <col min="88" max="88" width="3.140625" style="1" customWidth="1"/>
    <col min="89" max="89" width="9.140625" style="1"/>
    <col min="90" max="90" width="3.140625" style="1" customWidth="1"/>
    <col min="91" max="91" width="9.140625" style="1"/>
    <col min="92" max="92" width="3.140625" style="1" customWidth="1"/>
    <col min="93" max="93" width="9.140625" style="1"/>
    <col min="94" max="94" width="3.140625" style="1" customWidth="1"/>
    <col min="95" max="95" width="9.140625" style="1"/>
    <col min="96" max="96" width="3.140625" style="1" customWidth="1"/>
    <col min="97" max="97" width="9.140625" style="1"/>
    <col min="98" max="98" width="3.140625" style="1" customWidth="1"/>
    <col min="99" max="99" width="9.140625" style="1"/>
    <col min="100" max="100" width="3.140625" style="1" customWidth="1"/>
    <col min="101" max="101" width="9.140625" style="1"/>
    <col min="102" max="102" width="3.140625" style="1" customWidth="1"/>
    <col min="103" max="103" width="9.140625" style="1"/>
    <col min="104" max="104" width="3.140625" style="1" customWidth="1"/>
    <col min="105" max="105" width="9.140625" style="1"/>
    <col min="106" max="106" width="3.140625" style="1" customWidth="1"/>
    <col min="107" max="107" width="9.140625" style="1"/>
    <col min="108" max="108" width="3.140625" style="1" customWidth="1"/>
    <col min="109" max="109" width="9.140625" style="1"/>
    <col min="110" max="110" width="3.140625" style="1" customWidth="1"/>
    <col min="111" max="111" width="9.140625" style="1"/>
    <col min="112" max="112" width="3.140625" style="1" customWidth="1"/>
    <col min="113" max="113" width="9.140625" style="1"/>
    <col min="114" max="114" width="3.140625" style="1" customWidth="1"/>
    <col min="115" max="16384" width="9.140625" style="1"/>
  </cols>
  <sheetData>
    <row r="1" spans="1:78" x14ac:dyDescent="0.25">
      <c r="A1" s="346" t="s">
        <v>415</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row>
    <row r="3" spans="1:78" s="181" customFormat="1" ht="31.5" customHeight="1" x14ac:dyDescent="0.25">
      <c r="A3" s="184"/>
      <c r="B3" s="185"/>
      <c r="C3" s="186">
        <v>1</v>
      </c>
      <c r="D3" s="186"/>
      <c r="E3" s="186">
        <v>2</v>
      </c>
      <c r="F3" s="186"/>
      <c r="G3" s="186">
        <v>3</v>
      </c>
      <c r="H3" s="186"/>
      <c r="I3" s="186">
        <v>4</v>
      </c>
      <c r="J3" s="186"/>
      <c r="K3" s="186">
        <v>5</v>
      </c>
      <c r="L3" s="186"/>
      <c r="M3" s="186">
        <v>6</v>
      </c>
      <c r="N3" s="186"/>
      <c r="O3" s="186">
        <v>7</v>
      </c>
      <c r="P3" s="186"/>
      <c r="Q3" s="186">
        <v>8</v>
      </c>
      <c r="R3" s="186"/>
      <c r="S3" s="186">
        <v>9</v>
      </c>
      <c r="T3" s="186"/>
      <c r="U3" s="186">
        <v>10</v>
      </c>
      <c r="V3" s="186"/>
      <c r="W3" s="186">
        <v>11</v>
      </c>
      <c r="X3" s="186"/>
      <c r="Y3" s="186">
        <v>12</v>
      </c>
      <c r="Z3" s="186"/>
      <c r="AA3" s="186">
        <v>13</v>
      </c>
      <c r="AB3" s="186"/>
      <c r="AC3" s="186">
        <v>14</v>
      </c>
      <c r="AD3" s="186"/>
      <c r="AE3" s="186">
        <v>15</v>
      </c>
      <c r="AF3" s="186"/>
      <c r="AG3" s="186">
        <v>16</v>
      </c>
      <c r="AH3" s="186"/>
      <c r="AI3" s="186">
        <v>17</v>
      </c>
      <c r="AJ3" s="186"/>
      <c r="AK3" s="186">
        <v>18</v>
      </c>
      <c r="AL3" s="186"/>
      <c r="AM3" s="186">
        <v>19</v>
      </c>
      <c r="AN3" s="186"/>
      <c r="AO3" s="186">
        <v>20</v>
      </c>
      <c r="AP3" s="186"/>
      <c r="AQ3" s="186">
        <v>21</v>
      </c>
      <c r="AR3" s="186"/>
      <c r="AS3" s="186">
        <v>22</v>
      </c>
      <c r="AT3" s="186"/>
      <c r="AU3" s="281">
        <v>23</v>
      </c>
      <c r="AV3" s="283"/>
      <c r="AW3" s="281">
        <v>24</v>
      </c>
      <c r="AX3" s="283"/>
      <c r="AY3" s="281">
        <v>25</v>
      </c>
      <c r="AZ3" s="283"/>
      <c r="BA3" s="281">
        <v>26</v>
      </c>
      <c r="BB3" s="283"/>
      <c r="BC3" s="281">
        <v>27</v>
      </c>
      <c r="BD3" s="283"/>
      <c r="BE3" s="281">
        <v>28</v>
      </c>
      <c r="BF3" s="283"/>
      <c r="BG3" s="281">
        <v>29</v>
      </c>
      <c r="BH3" s="283"/>
      <c r="BI3" s="281">
        <v>30</v>
      </c>
      <c r="BJ3" s="283"/>
      <c r="BK3" s="281">
        <v>31</v>
      </c>
      <c r="BL3" s="283"/>
      <c r="BM3" s="281">
        <v>32</v>
      </c>
      <c r="BN3" s="283"/>
      <c r="BO3" s="281">
        <v>33</v>
      </c>
      <c r="BP3" s="283"/>
      <c r="BQ3" s="281">
        <v>34</v>
      </c>
      <c r="BR3" s="283"/>
      <c r="BS3" s="281">
        <v>35</v>
      </c>
      <c r="BT3" s="283"/>
      <c r="BU3" s="281">
        <v>36</v>
      </c>
      <c r="BV3" s="283"/>
      <c r="BW3" s="281">
        <v>37</v>
      </c>
      <c r="BX3" s="283"/>
      <c r="BY3" s="281">
        <v>38</v>
      </c>
      <c r="BZ3" s="186"/>
    </row>
    <row r="4" spans="1:78" s="181" customFormat="1" ht="31.5" customHeight="1" x14ac:dyDescent="0.25">
      <c r="A4" s="181">
        <v>1</v>
      </c>
      <c r="B4" s="182" t="s">
        <v>199</v>
      </c>
      <c r="C4" s="12">
        <v>1</v>
      </c>
      <c r="D4" s="181" t="s">
        <v>184</v>
      </c>
      <c r="E4" s="12"/>
      <c r="F4" s="181" t="s">
        <v>184</v>
      </c>
      <c r="G4" s="12"/>
      <c r="H4" s="181" t="s">
        <v>184</v>
      </c>
      <c r="I4" s="12"/>
      <c r="J4" s="181" t="s">
        <v>184</v>
      </c>
      <c r="K4" s="12"/>
      <c r="L4" s="181" t="s">
        <v>184</v>
      </c>
      <c r="M4" s="12"/>
      <c r="N4" s="181" t="s">
        <v>184</v>
      </c>
      <c r="O4" s="12"/>
      <c r="P4" s="181" t="s">
        <v>184</v>
      </c>
      <c r="Q4" s="12"/>
      <c r="R4" s="181" t="s">
        <v>184</v>
      </c>
      <c r="S4" s="12"/>
      <c r="T4" s="181" t="s">
        <v>184</v>
      </c>
      <c r="U4" s="12"/>
      <c r="V4" s="181" t="s">
        <v>184</v>
      </c>
      <c r="W4" s="12"/>
      <c r="X4" s="181" t="s">
        <v>184</v>
      </c>
      <c r="Y4" s="12"/>
      <c r="Z4" s="181" t="s">
        <v>184</v>
      </c>
      <c r="AA4" s="12"/>
      <c r="AB4" s="181" t="s">
        <v>184</v>
      </c>
      <c r="AC4" s="12"/>
      <c r="AD4" s="181" t="s">
        <v>184</v>
      </c>
      <c r="AE4" s="12"/>
      <c r="AF4" s="181" t="s">
        <v>184</v>
      </c>
      <c r="AG4" s="12"/>
      <c r="AH4" s="181" t="s">
        <v>184</v>
      </c>
      <c r="AI4" s="12"/>
      <c r="AJ4" s="181" t="s">
        <v>184</v>
      </c>
      <c r="AK4" s="12"/>
      <c r="AL4" s="181" t="s">
        <v>184</v>
      </c>
      <c r="AM4" s="12"/>
      <c r="AN4" s="181" t="s">
        <v>184</v>
      </c>
      <c r="AO4" s="12"/>
      <c r="AP4" s="181" t="s">
        <v>184</v>
      </c>
      <c r="AQ4" s="12"/>
      <c r="AR4" s="181" t="s">
        <v>184</v>
      </c>
      <c r="AS4" s="12"/>
      <c r="AT4" s="181" t="s">
        <v>184</v>
      </c>
      <c r="AU4" s="12"/>
      <c r="AV4" s="284" t="s">
        <v>184</v>
      </c>
      <c r="AW4" s="12"/>
      <c r="AX4" s="284" t="s">
        <v>184</v>
      </c>
      <c r="AY4" s="12"/>
      <c r="AZ4" s="284" t="s">
        <v>184</v>
      </c>
      <c r="BA4" s="12"/>
      <c r="BB4" s="284" t="s">
        <v>184</v>
      </c>
      <c r="BC4" s="12"/>
      <c r="BD4" s="284" t="s">
        <v>184</v>
      </c>
      <c r="BE4" s="12"/>
      <c r="BF4" s="284" t="s">
        <v>184</v>
      </c>
      <c r="BG4" s="12"/>
      <c r="BH4" s="284" t="s">
        <v>184</v>
      </c>
      <c r="BI4" s="12"/>
      <c r="BJ4" s="284" t="s">
        <v>184</v>
      </c>
      <c r="BK4" s="12"/>
      <c r="BL4" s="284" t="s">
        <v>184</v>
      </c>
      <c r="BM4" s="12"/>
      <c r="BN4" s="284" t="s">
        <v>184</v>
      </c>
      <c r="BO4" s="12"/>
      <c r="BP4" s="284" t="s">
        <v>184</v>
      </c>
      <c r="BQ4" s="12"/>
      <c r="BR4" s="284" t="s">
        <v>184</v>
      </c>
      <c r="BS4" s="12"/>
      <c r="BT4" s="284" t="s">
        <v>184</v>
      </c>
      <c r="BU4" s="12"/>
      <c r="BV4" s="284" t="s">
        <v>184</v>
      </c>
      <c r="BW4" s="12"/>
      <c r="BX4" s="284" t="s">
        <v>184</v>
      </c>
      <c r="BY4" s="12"/>
    </row>
    <row r="5" spans="1:78" s="181" customFormat="1" ht="31.5" customHeight="1" x14ac:dyDescent="0.25">
      <c r="A5" s="181">
        <v>2</v>
      </c>
      <c r="B5" s="182" t="s">
        <v>448</v>
      </c>
      <c r="C5" s="12">
        <v>0.1004</v>
      </c>
      <c r="D5" s="183" t="s">
        <v>35</v>
      </c>
      <c r="E5" s="12">
        <v>1</v>
      </c>
      <c r="F5" s="183" t="s">
        <v>184</v>
      </c>
      <c r="G5" s="12"/>
      <c r="H5" s="183" t="s">
        <v>184</v>
      </c>
      <c r="I5" s="12"/>
      <c r="J5" s="183" t="s">
        <v>184</v>
      </c>
      <c r="K5" s="12"/>
      <c r="L5" s="183" t="s">
        <v>184</v>
      </c>
      <c r="M5" s="12"/>
      <c r="N5" s="183" t="s">
        <v>184</v>
      </c>
      <c r="O5" s="12"/>
      <c r="P5" s="183" t="s">
        <v>184</v>
      </c>
      <c r="Q5" s="12"/>
      <c r="R5" s="183" t="s">
        <v>184</v>
      </c>
      <c r="S5" s="12"/>
      <c r="T5" s="183" t="s">
        <v>184</v>
      </c>
      <c r="U5" s="12"/>
      <c r="V5" s="183" t="s">
        <v>184</v>
      </c>
      <c r="W5" s="12"/>
      <c r="X5" s="183" t="s">
        <v>184</v>
      </c>
      <c r="Y5" s="12"/>
      <c r="Z5" s="183" t="s">
        <v>184</v>
      </c>
      <c r="AA5" s="12"/>
      <c r="AB5" s="183" t="s">
        <v>184</v>
      </c>
      <c r="AC5" s="12"/>
      <c r="AD5" s="183" t="s">
        <v>184</v>
      </c>
      <c r="AE5" s="12"/>
      <c r="AF5" s="183" t="s">
        <v>184</v>
      </c>
      <c r="AG5" s="12"/>
      <c r="AH5" s="183" t="s">
        <v>184</v>
      </c>
      <c r="AI5" s="12"/>
      <c r="AJ5" s="183" t="s">
        <v>184</v>
      </c>
      <c r="AK5" s="12"/>
      <c r="AL5" s="183" t="s">
        <v>184</v>
      </c>
      <c r="AM5" s="12"/>
      <c r="AN5" s="183" t="s">
        <v>184</v>
      </c>
      <c r="AO5" s="12"/>
      <c r="AP5" s="183" t="s">
        <v>184</v>
      </c>
      <c r="AQ5" s="12"/>
      <c r="AR5" s="183" t="s">
        <v>184</v>
      </c>
      <c r="AS5" s="12"/>
      <c r="AT5" s="183" t="s">
        <v>184</v>
      </c>
      <c r="AU5" s="12"/>
      <c r="AV5" s="284" t="s">
        <v>184</v>
      </c>
      <c r="AW5" s="12"/>
      <c r="AX5" s="284" t="s">
        <v>184</v>
      </c>
      <c r="AY5" s="12"/>
      <c r="AZ5" s="284" t="s">
        <v>184</v>
      </c>
      <c r="BA5" s="12"/>
      <c r="BB5" s="284" t="s">
        <v>184</v>
      </c>
      <c r="BC5" s="12"/>
      <c r="BD5" s="284" t="s">
        <v>184</v>
      </c>
      <c r="BE5" s="12"/>
      <c r="BF5" s="284" t="s">
        <v>184</v>
      </c>
      <c r="BG5" s="12"/>
      <c r="BH5" s="284" t="s">
        <v>184</v>
      </c>
      <c r="BI5" s="12"/>
      <c r="BJ5" s="284" t="s">
        <v>184</v>
      </c>
      <c r="BK5" s="12"/>
      <c r="BL5" s="284" t="s">
        <v>184</v>
      </c>
      <c r="BM5" s="12"/>
      <c r="BN5" s="284" t="s">
        <v>184</v>
      </c>
      <c r="BO5" s="12"/>
      <c r="BP5" s="284" t="s">
        <v>184</v>
      </c>
      <c r="BQ5" s="12"/>
      <c r="BR5" s="284" t="s">
        <v>184</v>
      </c>
      <c r="BS5" s="12"/>
      <c r="BT5" s="284" t="s">
        <v>184</v>
      </c>
      <c r="BU5" s="12"/>
      <c r="BV5" s="284" t="s">
        <v>184</v>
      </c>
      <c r="BW5" s="12"/>
      <c r="BX5" s="284" t="s">
        <v>184</v>
      </c>
      <c r="BY5" s="12"/>
    </row>
    <row r="6" spans="1:78" s="181" customFormat="1" ht="31.5" customHeight="1" x14ac:dyDescent="0.25">
      <c r="A6" s="181">
        <v>3</v>
      </c>
      <c r="B6" s="182" t="s">
        <v>204</v>
      </c>
      <c r="C6" s="12">
        <v>0.54279999999999995</v>
      </c>
      <c r="D6" s="183" t="s">
        <v>35</v>
      </c>
      <c r="E6" s="12">
        <v>8.6E-3</v>
      </c>
      <c r="F6" s="183" t="s">
        <v>184</v>
      </c>
      <c r="G6" s="12">
        <v>1</v>
      </c>
      <c r="H6" s="183" t="s">
        <v>184</v>
      </c>
      <c r="I6" s="12"/>
      <c r="J6" s="183" t="s">
        <v>184</v>
      </c>
      <c r="K6" s="12"/>
      <c r="L6" s="183" t="s">
        <v>184</v>
      </c>
      <c r="M6" s="12"/>
      <c r="N6" s="183" t="s">
        <v>184</v>
      </c>
      <c r="O6" s="12"/>
      <c r="P6" s="183" t="s">
        <v>184</v>
      </c>
      <c r="Q6" s="12"/>
      <c r="R6" s="183" t="s">
        <v>184</v>
      </c>
      <c r="S6" s="12"/>
      <c r="T6" s="183" t="s">
        <v>184</v>
      </c>
      <c r="U6" s="12"/>
      <c r="V6" s="183" t="s">
        <v>184</v>
      </c>
      <c r="W6" s="12"/>
      <c r="X6" s="183" t="s">
        <v>184</v>
      </c>
      <c r="Y6" s="12"/>
      <c r="Z6" s="183" t="s">
        <v>184</v>
      </c>
      <c r="AA6" s="12"/>
      <c r="AB6" s="183" t="s">
        <v>184</v>
      </c>
      <c r="AC6" s="12"/>
      <c r="AD6" s="183" t="s">
        <v>184</v>
      </c>
      <c r="AE6" s="12"/>
      <c r="AF6" s="183" t="s">
        <v>184</v>
      </c>
      <c r="AG6" s="12"/>
      <c r="AH6" s="183" t="s">
        <v>184</v>
      </c>
      <c r="AI6" s="12"/>
      <c r="AJ6" s="183" t="s">
        <v>184</v>
      </c>
      <c r="AK6" s="12"/>
      <c r="AL6" s="183" t="s">
        <v>184</v>
      </c>
      <c r="AM6" s="12"/>
      <c r="AN6" s="183" t="s">
        <v>184</v>
      </c>
      <c r="AO6" s="12"/>
      <c r="AP6" s="183" t="s">
        <v>184</v>
      </c>
      <c r="AQ6" s="12"/>
      <c r="AR6" s="183" t="s">
        <v>184</v>
      </c>
      <c r="AS6" s="12"/>
      <c r="AT6" s="183" t="s">
        <v>184</v>
      </c>
      <c r="AU6" s="12"/>
      <c r="AV6" s="284" t="s">
        <v>184</v>
      </c>
      <c r="AW6" s="12"/>
      <c r="AX6" s="284" t="s">
        <v>184</v>
      </c>
      <c r="AY6" s="12"/>
      <c r="AZ6" s="284" t="s">
        <v>184</v>
      </c>
      <c r="BA6" s="12"/>
      <c r="BB6" s="284" t="s">
        <v>184</v>
      </c>
      <c r="BC6" s="12"/>
      <c r="BD6" s="284" t="s">
        <v>184</v>
      </c>
      <c r="BE6" s="12"/>
      <c r="BF6" s="284" t="s">
        <v>184</v>
      </c>
      <c r="BG6" s="12"/>
      <c r="BH6" s="284" t="s">
        <v>184</v>
      </c>
      <c r="BI6" s="12"/>
      <c r="BJ6" s="284" t="s">
        <v>184</v>
      </c>
      <c r="BK6" s="12"/>
      <c r="BL6" s="284" t="s">
        <v>184</v>
      </c>
      <c r="BM6" s="12"/>
      <c r="BN6" s="284" t="s">
        <v>184</v>
      </c>
      <c r="BO6" s="12"/>
      <c r="BP6" s="284" t="s">
        <v>184</v>
      </c>
      <c r="BQ6" s="12"/>
      <c r="BR6" s="284" t="s">
        <v>184</v>
      </c>
      <c r="BS6" s="12"/>
      <c r="BT6" s="284" t="s">
        <v>184</v>
      </c>
      <c r="BU6" s="12"/>
      <c r="BV6" s="284" t="s">
        <v>184</v>
      </c>
      <c r="BW6" s="12"/>
      <c r="BX6" s="284" t="s">
        <v>184</v>
      </c>
      <c r="BY6" s="12"/>
    </row>
    <row r="7" spans="1:78" s="181" customFormat="1" ht="31.5" customHeight="1" x14ac:dyDescent="0.25">
      <c r="A7" s="181">
        <v>4</v>
      </c>
      <c r="B7" s="182" t="s">
        <v>205</v>
      </c>
      <c r="C7" s="12">
        <v>2.53E-2</v>
      </c>
      <c r="D7" s="183" t="s">
        <v>184</v>
      </c>
      <c r="E7" s="12">
        <v>7.0000000000000001E-3</v>
      </c>
      <c r="F7" s="183" t="s">
        <v>184</v>
      </c>
      <c r="G7" s="12">
        <v>5.1999999999999998E-3</v>
      </c>
      <c r="H7" s="183" t="s">
        <v>184</v>
      </c>
      <c r="I7" s="12">
        <v>1</v>
      </c>
      <c r="J7" s="183" t="s">
        <v>184</v>
      </c>
      <c r="K7" s="12"/>
      <c r="L7" s="183" t="s">
        <v>184</v>
      </c>
      <c r="M7" s="12"/>
      <c r="N7" s="183" t="s">
        <v>184</v>
      </c>
      <c r="O7" s="12"/>
      <c r="P7" s="183" t="s">
        <v>184</v>
      </c>
      <c r="Q7" s="12"/>
      <c r="R7" s="183" t="s">
        <v>184</v>
      </c>
      <c r="S7" s="12"/>
      <c r="T7" s="183" t="s">
        <v>184</v>
      </c>
      <c r="U7" s="12"/>
      <c r="V7" s="183" t="s">
        <v>184</v>
      </c>
      <c r="W7" s="12"/>
      <c r="X7" s="183" t="s">
        <v>184</v>
      </c>
      <c r="Y7" s="12"/>
      <c r="Z7" s="183" t="s">
        <v>184</v>
      </c>
      <c r="AA7" s="12"/>
      <c r="AB7" s="183" t="s">
        <v>184</v>
      </c>
      <c r="AC7" s="12"/>
      <c r="AD7" s="183" t="s">
        <v>184</v>
      </c>
      <c r="AE7" s="12"/>
      <c r="AF7" s="183" t="s">
        <v>184</v>
      </c>
      <c r="AG7" s="12"/>
      <c r="AH7" s="183" t="s">
        <v>184</v>
      </c>
      <c r="AI7" s="12"/>
      <c r="AJ7" s="183" t="s">
        <v>184</v>
      </c>
      <c r="AK7" s="12"/>
      <c r="AL7" s="183" t="s">
        <v>184</v>
      </c>
      <c r="AM7" s="12"/>
      <c r="AN7" s="183" t="s">
        <v>184</v>
      </c>
      <c r="AO7" s="12"/>
      <c r="AP7" s="183" t="s">
        <v>184</v>
      </c>
      <c r="AQ7" s="12"/>
      <c r="AR7" s="183" t="s">
        <v>184</v>
      </c>
      <c r="AS7" s="12"/>
      <c r="AT7" s="183" t="s">
        <v>184</v>
      </c>
      <c r="AU7" s="12"/>
      <c r="AV7" s="284" t="s">
        <v>184</v>
      </c>
      <c r="AW7" s="12"/>
      <c r="AX7" s="284" t="s">
        <v>184</v>
      </c>
      <c r="AY7" s="12"/>
      <c r="AZ7" s="284" t="s">
        <v>184</v>
      </c>
      <c r="BA7" s="12"/>
      <c r="BB7" s="284" t="s">
        <v>184</v>
      </c>
      <c r="BC7" s="12"/>
      <c r="BD7" s="284" t="s">
        <v>184</v>
      </c>
      <c r="BE7" s="12"/>
      <c r="BF7" s="284" t="s">
        <v>184</v>
      </c>
      <c r="BG7" s="12"/>
      <c r="BH7" s="284" t="s">
        <v>184</v>
      </c>
      <c r="BI7" s="12"/>
      <c r="BJ7" s="284" t="s">
        <v>184</v>
      </c>
      <c r="BK7" s="12"/>
      <c r="BL7" s="284" t="s">
        <v>184</v>
      </c>
      <c r="BM7" s="12"/>
      <c r="BN7" s="284" t="s">
        <v>184</v>
      </c>
      <c r="BO7" s="12"/>
      <c r="BP7" s="284" t="s">
        <v>184</v>
      </c>
      <c r="BQ7" s="12"/>
      <c r="BR7" s="284" t="s">
        <v>184</v>
      </c>
      <c r="BS7" s="12"/>
      <c r="BT7" s="284" t="s">
        <v>184</v>
      </c>
      <c r="BU7" s="12"/>
      <c r="BV7" s="284" t="s">
        <v>184</v>
      </c>
      <c r="BW7" s="12"/>
      <c r="BX7" s="284" t="s">
        <v>184</v>
      </c>
      <c r="BY7" s="12"/>
    </row>
    <row r="8" spans="1:78" s="181" customFormat="1" ht="31.5" customHeight="1" x14ac:dyDescent="0.25">
      <c r="A8" s="181">
        <v>5</v>
      </c>
      <c r="B8" s="182" t="s">
        <v>206</v>
      </c>
      <c r="C8" s="12">
        <v>0.36759999999999998</v>
      </c>
      <c r="D8" s="183" t="s">
        <v>35</v>
      </c>
      <c r="E8" s="12">
        <v>0.58430000000000004</v>
      </c>
      <c r="F8" s="183" t="s">
        <v>35</v>
      </c>
      <c r="G8" s="12">
        <v>0.57369999999999999</v>
      </c>
      <c r="H8" s="183" t="s">
        <v>35</v>
      </c>
      <c r="I8" s="12">
        <v>1.0800000000000001E-2</v>
      </c>
      <c r="J8" s="183" t="s">
        <v>184</v>
      </c>
      <c r="K8" s="12">
        <v>1</v>
      </c>
      <c r="L8" s="183" t="s">
        <v>184</v>
      </c>
      <c r="M8" s="12"/>
      <c r="N8" s="183" t="s">
        <v>184</v>
      </c>
      <c r="O8" s="12"/>
      <c r="P8" s="183" t="s">
        <v>184</v>
      </c>
      <c r="Q8" s="12"/>
      <c r="R8" s="183" t="s">
        <v>184</v>
      </c>
      <c r="S8" s="12"/>
      <c r="T8" s="183" t="s">
        <v>184</v>
      </c>
      <c r="U8" s="12"/>
      <c r="V8" s="183" t="s">
        <v>184</v>
      </c>
      <c r="W8" s="12"/>
      <c r="X8" s="183" t="s">
        <v>184</v>
      </c>
      <c r="Y8" s="12"/>
      <c r="Z8" s="183" t="s">
        <v>184</v>
      </c>
      <c r="AA8" s="12"/>
      <c r="AB8" s="183" t="s">
        <v>184</v>
      </c>
      <c r="AC8" s="12"/>
      <c r="AD8" s="183" t="s">
        <v>184</v>
      </c>
      <c r="AE8" s="12"/>
      <c r="AF8" s="183" t="s">
        <v>184</v>
      </c>
      <c r="AG8" s="12"/>
      <c r="AH8" s="183" t="s">
        <v>184</v>
      </c>
      <c r="AI8" s="12"/>
      <c r="AJ8" s="183" t="s">
        <v>184</v>
      </c>
      <c r="AK8" s="12"/>
      <c r="AL8" s="183" t="s">
        <v>184</v>
      </c>
      <c r="AM8" s="12"/>
      <c r="AN8" s="183" t="s">
        <v>184</v>
      </c>
      <c r="AO8" s="12"/>
      <c r="AP8" s="183" t="s">
        <v>184</v>
      </c>
      <c r="AQ8" s="12"/>
      <c r="AR8" s="183" t="s">
        <v>184</v>
      </c>
      <c r="AS8" s="12"/>
      <c r="AT8" s="183" t="s">
        <v>184</v>
      </c>
      <c r="AU8" s="12"/>
      <c r="AV8" s="284" t="s">
        <v>184</v>
      </c>
      <c r="AW8" s="12"/>
      <c r="AX8" s="284" t="s">
        <v>184</v>
      </c>
      <c r="AY8" s="12"/>
      <c r="AZ8" s="284" t="s">
        <v>184</v>
      </c>
      <c r="BA8" s="12"/>
      <c r="BB8" s="284" t="s">
        <v>184</v>
      </c>
      <c r="BC8" s="12"/>
      <c r="BD8" s="284" t="s">
        <v>184</v>
      </c>
      <c r="BE8" s="12"/>
      <c r="BF8" s="284" t="s">
        <v>184</v>
      </c>
      <c r="BG8" s="12"/>
      <c r="BH8" s="284" t="s">
        <v>184</v>
      </c>
      <c r="BI8" s="12"/>
      <c r="BJ8" s="284" t="s">
        <v>184</v>
      </c>
      <c r="BK8" s="12"/>
      <c r="BL8" s="284" t="s">
        <v>184</v>
      </c>
      <c r="BM8" s="12"/>
      <c r="BN8" s="284" t="s">
        <v>184</v>
      </c>
      <c r="BO8" s="12"/>
      <c r="BP8" s="284" t="s">
        <v>184</v>
      </c>
      <c r="BQ8" s="12"/>
      <c r="BR8" s="284" t="s">
        <v>184</v>
      </c>
      <c r="BS8" s="12"/>
      <c r="BT8" s="284" t="s">
        <v>184</v>
      </c>
      <c r="BU8" s="12"/>
      <c r="BV8" s="284" t="s">
        <v>184</v>
      </c>
      <c r="BW8" s="12"/>
      <c r="BX8" s="284" t="s">
        <v>184</v>
      </c>
      <c r="BY8" s="12"/>
    </row>
    <row r="9" spans="1:78" s="181" customFormat="1" ht="31.5" customHeight="1" x14ac:dyDescent="0.25">
      <c r="A9" s="181">
        <v>6</v>
      </c>
      <c r="B9" s="182" t="s">
        <v>207</v>
      </c>
      <c r="C9" s="12">
        <v>6.3200000000000006E-2</v>
      </c>
      <c r="D9" s="183" t="s">
        <v>41</v>
      </c>
      <c r="E9" s="12">
        <v>0.57440000000000002</v>
      </c>
      <c r="F9" s="183" t="s">
        <v>35</v>
      </c>
      <c r="G9" s="12">
        <v>1.17E-2</v>
      </c>
      <c r="H9" s="183" t="s">
        <v>184</v>
      </c>
      <c r="I9" s="12">
        <v>0.57779999999999998</v>
      </c>
      <c r="J9" s="183" t="s">
        <v>35</v>
      </c>
      <c r="K9" s="12">
        <v>0.34350000000000003</v>
      </c>
      <c r="L9" s="183" t="s">
        <v>35</v>
      </c>
      <c r="M9" s="12">
        <v>1</v>
      </c>
      <c r="N9" s="183" t="s">
        <v>184</v>
      </c>
      <c r="O9" s="12"/>
      <c r="P9" s="183" t="s">
        <v>184</v>
      </c>
      <c r="Q9" s="12"/>
      <c r="R9" s="183" t="s">
        <v>184</v>
      </c>
      <c r="S9" s="12"/>
      <c r="T9" s="183" t="s">
        <v>184</v>
      </c>
      <c r="U9" s="12"/>
      <c r="V9" s="183" t="s">
        <v>184</v>
      </c>
      <c r="W9" s="12"/>
      <c r="X9" s="183" t="s">
        <v>184</v>
      </c>
      <c r="Y9" s="12"/>
      <c r="Z9" s="183" t="s">
        <v>184</v>
      </c>
      <c r="AA9" s="12"/>
      <c r="AB9" s="183" t="s">
        <v>184</v>
      </c>
      <c r="AC9" s="12"/>
      <c r="AD9" s="183" t="s">
        <v>184</v>
      </c>
      <c r="AE9" s="12"/>
      <c r="AF9" s="183" t="s">
        <v>184</v>
      </c>
      <c r="AG9" s="12"/>
      <c r="AH9" s="183" t="s">
        <v>184</v>
      </c>
      <c r="AI9" s="12"/>
      <c r="AJ9" s="183" t="s">
        <v>184</v>
      </c>
      <c r="AK9" s="12"/>
      <c r="AL9" s="183" t="s">
        <v>184</v>
      </c>
      <c r="AM9" s="12"/>
      <c r="AN9" s="183" t="s">
        <v>184</v>
      </c>
      <c r="AO9" s="12"/>
      <c r="AP9" s="183" t="s">
        <v>184</v>
      </c>
      <c r="AQ9" s="12"/>
      <c r="AR9" s="183" t="s">
        <v>184</v>
      </c>
      <c r="AS9" s="12"/>
      <c r="AT9" s="183" t="s">
        <v>184</v>
      </c>
      <c r="AU9" s="12"/>
      <c r="AV9" s="284" t="s">
        <v>184</v>
      </c>
      <c r="AW9" s="12"/>
      <c r="AX9" s="284" t="s">
        <v>184</v>
      </c>
      <c r="AY9" s="12"/>
      <c r="AZ9" s="284" t="s">
        <v>184</v>
      </c>
      <c r="BA9" s="12"/>
      <c r="BB9" s="284" t="s">
        <v>184</v>
      </c>
      <c r="BC9" s="12"/>
      <c r="BD9" s="284" t="s">
        <v>184</v>
      </c>
      <c r="BE9" s="12"/>
      <c r="BF9" s="284" t="s">
        <v>184</v>
      </c>
      <c r="BG9" s="12"/>
      <c r="BH9" s="284" t="s">
        <v>184</v>
      </c>
      <c r="BI9" s="12"/>
      <c r="BJ9" s="284" t="s">
        <v>184</v>
      </c>
      <c r="BK9" s="12"/>
      <c r="BL9" s="284" t="s">
        <v>184</v>
      </c>
      <c r="BM9" s="12"/>
      <c r="BN9" s="284" t="s">
        <v>184</v>
      </c>
      <c r="BO9" s="12"/>
      <c r="BP9" s="284" t="s">
        <v>184</v>
      </c>
      <c r="BQ9" s="12"/>
      <c r="BR9" s="284" t="s">
        <v>184</v>
      </c>
      <c r="BS9" s="12"/>
      <c r="BT9" s="284" t="s">
        <v>184</v>
      </c>
      <c r="BU9" s="12"/>
      <c r="BV9" s="284" t="s">
        <v>184</v>
      </c>
      <c r="BW9" s="12"/>
      <c r="BX9" s="284" t="s">
        <v>184</v>
      </c>
      <c r="BY9" s="12"/>
    </row>
    <row r="10" spans="1:78" s="181" customFormat="1" ht="31.5" customHeight="1" x14ac:dyDescent="0.25">
      <c r="A10" s="181">
        <v>7</v>
      </c>
      <c r="B10" s="182" t="s">
        <v>208</v>
      </c>
      <c r="C10" s="12">
        <v>0.4985</v>
      </c>
      <c r="D10" s="183" t="s">
        <v>35</v>
      </c>
      <c r="E10" s="12">
        <v>1.2800000000000001E-2</v>
      </c>
      <c r="F10" s="183" t="s">
        <v>184</v>
      </c>
      <c r="G10" s="12">
        <v>0.57020000000000004</v>
      </c>
      <c r="H10" s="183" t="s">
        <v>35</v>
      </c>
      <c r="I10" s="12">
        <v>0.58409999999999995</v>
      </c>
      <c r="J10" s="183" t="s">
        <v>35</v>
      </c>
      <c r="K10" s="12">
        <v>0.33629999999999999</v>
      </c>
      <c r="L10" s="183" t="s">
        <v>35</v>
      </c>
      <c r="M10" s="12">
        <v>0.34760000000000002</v>
      </c>
      <c r="N10" s="183" t="s">
        <v>35</v>
      </c>
      <c r="O10" s="12">
        <v>1</v>
      </c>
      <c r="P10" s="183" t="s">
        <v>184</v>
      </c>
      <c r="Q10" s="12"/>
      <c r="R10" s="183" t="s">
        <v>184</v>
      </c>
      <c r="S10" s="12"/>
      <c r="T10" s="183" t="s">
        <v>184</v>
      </c>
      <c r="U10" s="12"/>
      <c r="V10" s="183" t="s">
        <v>184</v>
      </c>
      <c r="W10" s="12"/>
      <c r="X10" s="183" t="s">
        <v>184</v>
      </c>
      <c r="Y10" s="12"/>
      <c r="Z10" s="183" t="s">
        <v>184</v>
      </c>
      <c r="AA10" s="12"/>
      <c r="AB10" s="183" t="s">
        <v>184</v>
      </c>
      <c r="AC10" s="12"/>
      <c r="AD10" s="183" t="s">
        <v>184</v>
      </c>
      <c r="AE10" s="12"/>
      <c r="AF10" s="183" t="s">
        <v>184</v>
      </c>
      <c r="AG10" s="12"/>
      <c r="AH10" s="183" t="s">
        <v>184</v>
      </c>
      <c r="AI10" s="12"/>
      <c r="AJ10" s="183" t="s">
        <v>184</v>
      </c>
      <c r="AK10" s="12"/>
      <c r="AL10" s="183" t="s">
        <v>184</v>
      </c>
      <c r="AM10" s="12"/>
      <c r="AN10" s="183" t="s">
        <v>184</v>
      </c>
      <c r="AO10" s="12"/>
      <c r="AP10" s="183" t="s">
        <v>184</v>
      </c>
      <c r="AQ10" s="12"/>
      <c r="AR10" s="183" t="s">
        <v>184</v>
      </c>
      <c r="AS10" s="12"/>
      <c r="AT10" s="183" t="s">
        <v>184</v>
      </c>
      <c r="AU10" s="12"/>
      <c r="AV10" s="284" t="s">
        <v>184</v>
      </c>
      <c r="AW10" s="12"/>
      <c r="AX10" s="284" t="s">
        <v>184</v>
      </c>
      <c r="AY10" s="12"/>
      <c r="AZ10" s="284" t="s">
        <v>184</v>
      </c>
      <c r="BA10" s="12"/>
      <c r="BB10" s="284" t="s">
        <v>184</v>
      </c>
      <c r="BC10" s="12"/>
      <c r="BD10" s="284" t="s">
        <v>184</v>
      </c>
      <c r="BE10" s="12"/>
      <c r="BF10" s="284" t="s">
        <v>184</v>
      </c>
      <c r="BG10" s="12"/>
      <c r="BH10" s="284" t="s">
        <v>184</v>
      </c>
      <c r="BI10" s="12"/>
      <c r="BJ10" s="284" t="s">
        <v>184</v>
      </c>
      <c r="BK10" s="12"/>
      <c r="BL10" s="284" t="s">
        <v>184</v>
      </c>
      <c r="BM10" s="12"/>
      <c r="BN10" s="284" t="s">
        <v>184</v>
      </c>
      <c r="BO10" s="12"/>
      <c r="BP10" s="284" t="s">
        <v>184</v>
      </c>
      <c r="BQ10" s="12"/>
      <c r="BR10" s="284" t="s">
        <v>184</v>
      </c>
      <c r="BS10" s="12"/>
      <c r="BT10" s="284" t="s">
        <v>184</v>
      </c>
      <c r="BU10" s="12"/>
      <c r="BV10" s="284" t="s">
        <v>184</v>
      </c>
      <c r="BW10" s="12"/>
      <c r="BX10" s="284" t="s">
        <v>184</v>
      </c>
      <c r="BY10" s="12"/>
    </row>
    <row r="11" spans="1:78" s="181" customFormat="1" ht="31.5" customHeight="1" x14ac:dyDescent="0.25">
      <c r="A11" s="181">
        <v>8</v>
      </c>
      <c r="B11" s="182" t="s">
        <v>209</v>
      </c>
      <c r="C11" s="12">
        <v>0.3448</v>
      </c>
      <c r="D11" s="183" t="s">
        <v>35</v>
      </c>
      <c r="E11" s="12">
        <v>0.38179999999999997</v>
      </c>
      <c r="F11" s="183" t="s">
        <v>35</v>
      </c>
      <c r="G11" s="12">
        <v>0.37490000000000001</v>
      </c>
      <c r="H11" s="183" t="s">
        <v>35</v>
      </c>
      <c r="I11" s="12">
        <v>0.38400000000000001</v>
      </c>
      <c r="J11" s="183" t="s">
        <v>35</v>
      </c>
      <c r="K11" s="12">
        <v>0.65349999999999997</v>
      </c>
      <c r="L11" s="183" t="s">
        <v>35</v>
      </c>
      <c r="M11" s="12">
        <v>0.66469999999999996</v>
      </c>
      <c r="N11" s="183" t="s">
        <v>35</v>
      </c>
      <c r="O11" s="12">
        <v>0.65749999999999997</v>
      </c>
      <c r="P11" s="183" t="s">
        <v>35</v>
      </c>
      <c r="Q11" s="12">
        <v>1</v>
      </c>
      <c r="R11" s="183" t="s">
        <v>184</v>
      </c>
      <c r="S11" s="12"/>
      <c r="T11" s="183" t="s">
        <v>184</v>
      </c>
      <c r="U11" s="12"/>
      <c r="V11" s="183" t="s">
        <v>184</v>
      </c>
      <c r="W11" s="12"/>
      <c r="X11" s="183" t="s">
        <v>184</v>
      </c>
      <c r="Y11" s="12"/>
      <c r="Z11" s="183" t="s">
        <v>184</v>
      </c>
      <c r="AA11" s="12"/>
      <c r="AB11" s="183" t="s">
        <v>184</v>
      </c>
      <c r="AC11" s="12"/>
      <c r="AD11" s="183" t="s">
        <v>184</v>
      </c>
      <c r="AE11" s="12"/>
      <c r="AF11" s="183" t="s">
        <v>184</v>
      </c>
      <c r="AG11" s="12"/>
      <c r="AH11" s="183" t="s">
        <v>184</v>
      </c>
      <c r="AI11" s="12"/>
      <c r="AJ11" s="183" t="s">
        <v>184</v>
      </c>
      <c r="AK11" s="12"/>
      <c r="AL11" s="183" t="s">
        <v>184</v>
      </c>
      <c r="AM11" s="12"/>
      <c r="AN11" s="183" t="s">
        <v>184</v>
      </c>
      <c r="AO11" s="12"/>
      <c r="AP11" s="183" t="s">
        <v>184</v>
      </c>
      <c r="AQ11" s="12"/>
      <c r="AR11" s="183" t="s">
        <v>184</v>
      </c>
      <c r="AS11" s="12"/>
      <c r="AT11" s="183" t="s">
        <v>184</v>
      </c>
      <c r="AU11" s="12"/>
      <c r="AV11" s="284" t="s">
        <v>184</v>
      </c>
      <c r="AW11" s="12"/>
      <c r="AX11" s="284" t="s">
        <v>184</v>
      </c>
      <c r="AY11" s="12"/>
      <c r="AZ11" s="284" t="s">
        <v>184</v>
      </c>
      <c r="BA11" s="12"/>
      <c r="BB11" s="284" t="s">
        <v>184</v>
      </c>
      <c r="BC11" s="12"/>
      <c r="BD11" s="284" t="s">
        <v>184</v>
      </c>
      <c r="BE11" s="12"/>
      <c r="BF11" s="284" t="s">
        <v>184</v>
      </c>
      <c r="BG11" s="12"/>
      <c r="BH11" s="284" t="s">
        <v>184</v>
      </c>
      <c r="BI11" s="12"/>
      <c r="BJ11" s="284" t="s">
        <v>184</v>
      </c>
      <c r="BK11" s="12"/>
      <c r="BL11" s="284" t="s">
        <v>184</v>
      </c>
      <c r="BM11" s="12"/>
      <c r="BN11" s="284" t="s">
        <v>184</v>
      </c>
      <c r="BO11" s="12"/>
      <c r="BP11" s="284" t="s">
        <v>184</v>
      </c>
      <c r="BQ11" s="12"/>
      <c r="BR11" s="284" t="s">
        <v>184</v>
      </c>
      <c r="BS11" s="12"/>
      <c r="BT11" s="284" t="s">
        <v>184</v>
      </c>
      <c r="BU11" s="12"/>
      <c r="BV11" s="284" t="s">
        <v>184</v>
      </c>
      <c r="BW11" s="12"/>
      <c r="BX11" s="284" t="s">
        <v>184</v>
      </c>
      <c r="BY11" s="12"/>
    </row>
    <row r="12" spans="1:78" s="181" customFormat="1" ht="31.5" customHeight="1" x14ac:dyDescent="0.25">
      <c r="A12" s="181">
        <v>9</v>
      </c>
      <c r="B12" s="182" t="s">
        <v>183</v>
      </c>
      <c r="C12" s="12">
        <v>4.3799999999999999E-2</v>
      </c>
      <c r="D12" s="183" t="s">
        <v>38</v>
      </c>
      <c r="E12" s="12">
        <v>-4.0300000000000002E-2</v>
      </c>
      <c r="F12" s="183" t="s">
        <v>184</v>
      </c>
      <c r="G12" s="12">
        <v>1.55E-2</v>
      </c>
      <c r="H12" s="183" t="s">
        <v>184</v>
      </c>
      <c r="I12" s="12">
        <v>-5.7999999999999996E-3</v>
      </c>
      <c r="J12" s="183" t="s">
        <v>184</v>
      </c>
      <c r="K12" s="12">
        <v>-1.32E-2</v>
      </c>
      <c r="L12" s="183" t="s">
        <v>184</v>
      </c>
      <c r="M12" s="12">
        <v>-3.0200000000000001E-2</v>
      </c>
      <c r="N12" s="183" t="s">
        <v>184</v>
      </c>
      <c r="O12" s="12">
        <v>6.4999999999999997E-3</v>
      </c>
      <c r="P12" s="183" t="s">
        <v>184</v>
      </c>
      <c r="Q12" s="12">
        <v>-1.6000000000000001E-3</v>
      </c>
      <c r="R12" s="183" t="s">
        <v>184</v>
      </c>
      <c r="S12" s="12">
        <v>1</v>
      </c>
      <c r="T12" s="183" t="s">
        <v>184</v>
      </c>
      <c r="U12" s="12"/>
      <c r="V12" s="183" t="s">
        <v>184</v>
      </c>
      <c r="W12" s="12"/>
      <c r="X12" s="183" t="s">
        <v>184</v>
      </c>
      <c r="Y12" s="12"/>
      <c r="Z12" s="183" t="s">
        <v>184</v>
      </c>
      <c r="AA12" s="12"/>
      <c r="AB12" s="183" t="s">
        <v>184</v>
      </c>
      <c r="AC12" s="12"/>
      <c r="AD12" s="183" t="s">
        <v>184</v>
      </c>
      <c r="AE12" s="12"/>
      <c r="AF12" s="183" t="s">
        <v>184</v>
      </c>
      <c r="AG12" s="12"/>
      <c r="AH12" s="183" t="s">
        <v>184</v>
      </c>
      <c r="AI12" s="12"/>
      <c r="AJ12" s="183" t="s">
        <v>184</v>
      </c>
      <c r="AK12" s="12"/>
      <c r="AL12" s="183" t="s">
        <v>184</v>
      </c>
      <c r="AM12" s="12"/>
      <c r="AN12" s="183" t="s">
        <v>184</v>
      </c>
      <c r="AO12" s="12"/>
      <c r="AP12" s="183" t="s">
        <v>184</v>
      </c>
      <c r="AQ12" s="12"/>
      <c r="AR12" s="183" t="s">
        <v>184</v>
      </c>
      <c r="AS12" s="12"/>
      <c r="AT12" s="183" t="s">
        <v>184</v>
      </c>
      <c r="AU12" s="12"/>
      <c r="AV12" s="284" t="s">
        <v>184</v>
      </c>
      <c r="AW12" s="12"/>
      <c r="AX12" s="284" t="s">
        <v>184</v>
      </c>
      <c r="AY12" s="12"/>
      <c r="AZ12" s="284" t="s">
        <v>184</v>
      </c>
      <c r="BA12" s="12"/>
      <c r="BB12" s="284" t="s">
        <v>184</v>
      </c>
      <c r="BC12" s="12"/>
      <c r="BD12" s="284" t="s">
        <v>184</v>
      </c>
      <c r="BE12" s="12"/>
      <c r="BF12" s="284" t="s">
        <v>184</v>
      </c>
      <c r="BG12" s="12"/>
      <c r="BH12" s="284" t="s">
        <v>184</v>
      </c>
      <c r="BI12" s="12"/>
      <c r="BJ12" s="284" t="s">
        <v>184</v>
      </c>
      <c r="BK12" s="12"/>
      <c r="BL12" s="284" t="s">
        <v>184</v>
      </c>
      <c r="BM12" s="12"/>
      <c r="BN12" s="284" t="s">
        <v>184</v>
      </c>
      <c r="BO12" s="12"/>
      <c r="BP12" s="284" t="s">
        <v>184</v>
      </c>
      <c r="BQ12" s="12"/>
      <c r="BR12" s="284" t="s">
        <v>184</v>
      </c>
      <c r="BS12" s="12"/>
      <c r="BT12" s="284" t="s">
        <v>184</v>
      </c>
      <c r="BU12" s="12"/>
      <c r="BV12" s="284" t="s">
        <v>184</v>
      </c>
      <c r="BW12" s="12"/>
      <c r="BX12" s="284" t="s">
        <v>184</v>
      </c>
      <c r="BY12" s="12"/>
    </row>
    <row r="13" spans="1:78" s="181" customFormat="1" ht="31.5" customHeight="1" x14ac:dyDescent="0.25">
      <c r="A13" s="181">
        <v>10</v>
      </c>
      <c r="B13" s="182" t="s">
        <v>210</v>
      </c>
      <c r="C13" s="12">
        <v>8.0999999999999996E-3</v>
      </c>
      <c r="D13" s="183" t="s">
        <v>184</v>
      </c>
      <c r="E13" s="12">
        <v>1.7399999999999999E-2</v>
      </c>
      <c r="F13" s="183" t="s">
        <v>184</v>
      </c>
      <c r="G13" s="12">
        <v>1.0200000000000001E-2</v>
      </c>
      <c r="H13" s="183" t="s">
        <v>184</v>
      </c>
      <c r="I13" s="12">
        <v>-1.8499999999999999E-2</v>
      </c>
      <c r="J13" s="183" t="s">
        <v>184</v>
      </c>
      <c r="K13" s="12">
        <v>-2E-3</v>
      </c>
      <c r="L13" s="183" t="s">
        <v>184</v>
      </c>
      <c r="M13" s="12">
        <v>5.1999999999999998E-3</v>
      </c>
      <c r="N13" s="183" t="s">
        <v>184</v>
      </c>
      <c r="O13" s="12">
        <v>-2.2800000000000001E-2</v>
      </c>
      <c r="P13" s="183" t="s">
        <v>184</v>
      </c>
      <c r="Q13" s="12">
        <v>-2.5000000000000001E-3</v>
      </c>
      <c r="R13" s="183" t="s">
        <v>184</v>
      </c>
      <c r="S13" s="12">
        <v>0.3291</v>
      </c>
      <c r="T13" s="183" t="s">
        <v>35</v>
      </c>
      <c r="U13" s="12">
        <v>1</v>
      </c>
      <c r="V13" s="183" t="s">
        <v>184</v>
      </c>
      <c r="W13" s="12"/>
      <c r="X13" s="183" t="s">
        <v>184</v>
      </c>
      <c r="Y13" s="12"/>
      <c r="Z13" s="183" t="s">
        <v>184</v>
      </c>
      <c r="AA13" s="12"/>
      <c r="AB13" s="183" t="s">
        <v>184</v>
      </c>
      <c r="AC13" s="12"/>
      <c r="AD13" s="183" t="s">
        <v>184</v>
      </c>
      <c r="AE13" s="12"/>
      <c r="AF13" s="183" t="s">
        <v>184</v>
      </c>
      <c r="AG13" s="12"/>
      <c r="AH13" s="183" t="s">
        <v>184</v>
      </c>
      <c r="AI13" s="12"/>
      <c r="AJ13" s="183" t="s">
        <v>184</v>
      </c>
      <c r="AK13" s="12"/>
      <c r="AL13" s="183" t="s">
        <v>184</v>
      </c>
      <c r="AM13" s="12"/>
      <c r="AN13" s="183" t="s">
        <v>184</v>
      </c>
      <c r="AO13" s="12"/>
      <c r="AP13" s="183" t="s">
        <v>184</v>
      </c>
      <c r="AQ13" s="12"/>
      <c r="AR13" s="183" t="s">
        <v>184</v>
      </c>
      <c r="AS13" s="12"/>
      <c r="AT13" s="183" t="s">
        <v>184</v>
      </c>
      <c r="AU13" s="12"/>
      <c r="AV13" s="284" t="s">
        <v>184</v>
      </c>
      <c r="AW13" s="12"/>
      <c r="AX13" s="284" t="s">
        <v>184</v>
      </c>
      <c r="AY13" s="12"/>
      <c r="AZ13" s="284" t="s">
        <v>184</v>
      </c>
      <c r="BA13" s="12"/>
      <c r="BB13" s="284" t="s">
        <v>184</v>
      </c>
      <c r="BC13" s="12"/>
      <c r="BD13" s="284" t="s">
        <v>184</v>
      </c>
      <c r="BE13" s="12"/>
      <c r="BF13" s="284" t="s">
        <v>184</v>
      </c>
      <c r="BG13" s="12"/>
      <c r="BH13" s="284" t="s">
        <v>184</v>
      </c>
      <c r="BI13" s="12"/>
      <c r="BJ13" s="284" t="s">
        <v>184</v>
      </c>
      <c r="BK13" s="12"/>
      <c r="BL13" s="284" t="s">
        <v>184</v>
      </c>
      <c r="BM13" s="12"/>
      <c r="BN13" s="284" t="s">
        <v>184</v>
      </c>
      <c r="BO13" s="12"/>
      <c r="BP13" s="284" t="s">
        <v>184</v>
      </c>
      <c r="BQ13" s="12"/>
      <c r="BR13" s="284" t="s">
        <v>184</v>
      </c>
      <c r="BS13" s="12"/>
      <c r="BT13" s="284" t="s">
        <v>184</v>
      </c>
      <c r="BU13" s="12"/>
      <c r="BV13" s="284" t="s">
        <v>184</v>
      </c>
      <c r="BW13" s="12"/>
      <c r="BX13" s="284" t="s">
        <v>184</v>
      </c>
      <c r="BY13" s="12"/>
    </row>
    <row r="14" spans="1:78" s="181" customFormat="1" ht="31.5" customHeight="1" x14ac:dyDescent="0.25">
      <c r="A14" s="181">
        <v>11</v>
      </c>
      <c r="B14" s="182" t="s">
        <v>211</v>
      </c>
      <c r="C14" s="12">
        <v>-6.1400000000000003E-2</v>
      </c>
      <c r="D14" s="183" t="s">
        <v>39</v>
      </c>
      <c r="E14" s="12">
        <v>2.3E-2</v>
      </c>
      <c r="F14" s="183" t="s">
        <v>184</v>
      </c>
      <c r="G14" s="12">
        <v>-7.6E-3</v>
      </c>
      <c r="H14" s="183" t="s">
        <v>184</v>
      </c>
      <c r="I14" s="12">
        <v>-2.4500000000000001E-2</v>
      </c>
      <c r="J14" s="183" t="s">
        <v>184</v>
      </c>
      <c r="K14" s="12">
        <v>2.2100000000000002E-2</v>
      </c>
      <c r="L14" s="183" t="s">
        <v>184</v>
      </c>
      <c r="M14" s="12">
        <v>-1.84E-2</v>
      </c>
      <c r="N14" s="183" t="s">
        <v>184</v>
      </c>
      <c r="O14" s="12">
        <v>2.0000000000000001E-4</v>
      </c>
      <c r="P14" s="183" t="s">
        <v>184</v>
      </c>
      <c r="Q14" s="12">
        <v>4.8999999999999998E-3</v>
      </c>
      <c r="R14" s="183" t="s">
        <v>184</v>
      </c>
      <c r="S14" s="12">
        <v>-1.9900000000000001E-2</v>
      </c>
      <c r="T14" s="183" t="s">
        <v>184</v>
      </c>
      <c r="U14" s="12">
        <v>-2.86E-2</v>
      </c>
      <c r="V14" s="183" t="s">
        <v>184</v>
      </c>
      <c r="W14" s="12">
        <v>1</v>
      </c>
      <c r="X14" s="183" t="s">
        <v>184</v>
      </c>
      <c r="Y14" s="12"/>
      <c r="Z14" s="183" t="s">
        <v>184</v>
      </c>
      <c r="AA14" s="12"/>
      <c r="AB14" s="183" t="s">
        <v>184</v>
      </c>
      <c r="AC14" s="12"/>
      <c r="AD14" s="183" t="s">
        <v>184</v>
      </c>
      <c r="AE14" s="12"/>
      <c r="AF14" s="183" t="s">
        <v>184</v>
      </c>
      <c r="AG14" s="12"/>
      <c r="AH14" s="183" t="s">
        <v>184</v>
      </c>
      <c r="AI14" s="12"/>
      <c r="AJ14" s="183" t="s">
        <v>184</v>
      </c>
      <c r="AK14" s="12"/>
      <c r="AL14" s="183" t="s">
        <v>184</v>
      </c>
      <c r="AM14" s="12"/>
      <c r="AN14" s="183" t="s">
        <v>184</v>
      </c>
      <c r="AO14" s="12"/>
      <c r="AP14" s="183" t="s">
        <v>184</v>
      </c>
      <c r="AQ14" s="12"/>
      <c r="AR14" s="183" t="s">
        <v>184</v>
      </c>
      <c r="AS14" s="12"/>
      <c r="AT14" s="183" t="s">
        <v>184</v>
      </c>
      <c r="AU14" s="12"/>
      <c r="AV14" s="284" t="s">
        <v>184</v>
      </c>
      <c r="AW14" s="12"/>
      <c r="AX14" s="284" t="s">
        <v>184</v>
      </c>
      <c r="AY14" s="12"/>
      <c r="AZ14" s="284" t="s">
        <v>184</v>
      </c>
      <c r="BA14" s="12"/>
      <c r="BB14" s="284" t="s">
        <v>184</v>
      </c>
      <c r="BC14" s="12"/>
      <c r="BD14" s="284" t="s">
        <v>184</v>
      </c>
      <c r="BE14" s="12"/>
      <c r="BF14" s="284" t="s">
        <v>184</v>
      </c>
      <c r="BG14" s="12"/>
      <c r="BH14" s="284" t="s">
        <v>184</v>
      </c>
      <c r="BI14" s="12"/>
      <c r="BJ14" s="284" t="s">
        <v>184</v>
      </c>
      <c r="BK14" s="12"/>
      <c r="BL14" s="284" t="s">
        <v>184</v>
      </c>
      <c r="BM14" s="12"/>
      <c r="BN14" s="284" t="s">
        <v>184</v>
      </c>
      <c r="BO14" s="12"/>
      <c r="BP14" s="284" t="s">
        <v>184</v>
      </c>
      <c r="BQ14" s="12"/>
      <c r="BR14" s="284" t="s">
        <v>184</v>
      </c>
      <c r="BS14" s="12"/>
      <c r="BT14" s="284" t="s">
        <v>184</v>
      </c>
      <c r="BU14" s="12"/>
      <c r="BV14" s="284" t="s">
        <v>184</v>
      </c>
      <c r="BW14" s="12"/>
      <c r="BX14" s="284" t="s">
        <v>184</v>
      </c>
      <c r="BY14" s="12"/>
    </row>
    <row r="15" spans="1:78" s="181" customFormat="1" ht="31.5" customHeight="1" x14ac:dyDescent="0.25">
      <c r="A15" s="181">
        <v>12</v>
      </c>
      <c r="B15" s="182" t="s">
        <v>212</v>
      </c>
      <c r="C15" s="12">
        <v>6.0900000000000003E-2</v>
      </c>
      <c r="D15" s="183" t="s">
        <v>39</v>
      </c>
      <c r="E15" s="12">
        <v>-2.8000000000000001E-2</v>
      </c>
      <c r="F15" s="183" t="s">
        <v>184</v>
      </c>
      <c r="G15" s="12">
        <v>1.23E-2</v>
      </c>
      <c r="H15" s="183" t="s">
        <v>184</v>
      </c>
      <c r="I15" s="12">
        <v>7.7999999999999996E-3</v>
      </c>
      <c r="J15" s="183" t="s">
        <v>184</v>
      </c>
      <c r="K15" s="12">
        <v>-1.6199999999999999E-2</v>
      </c>
      <c r="L15" s="183" t="s">
        <v>184</v>
      </c>
      <c r="M15" s="12">
        <v>-1.3899999999999999E-2</v>
      </c>
      <c r="N15" s="183" t="s">
        <v>184</v>
      </c>
      <c r="O15" s="12">
        <v>-6.6E-3</v>
      </c>
      <c r="P15" s="183" t="s">
        <v>184</v>
      </c>
      <c r="Q15" s="12">
        <v>-1.9199999999999998E-2</v>
      </c>
      <c r="R15" s="183" t="s">
        <v>184</v>
      </c>
      <c r="S15" s="12">
        <v>0.4</v>
      </c>
      <c r="T15" s="183" t="s">
        <v>35</v>
      </c>
      <c r="U15" s="12">
        <v>0.153</v>
      </c>
      <c r="V15" s="183" t="s">
        <v>35</v>
      </c>
      <c r="W15" s="12">
        <v>-9.1399999999999995E-2</v>
      </c>
      <c r="X15" s="183" t="s">
        <v>35</v>
      </c>
      <c r="Y15" s="12">
        <v>1</v>
      </c>
      <c r="Z15" s="183" t="s">
        <v>184</v>
      </c>
      <c r="AA15" s="12"/>
      <c r="AB15" s="183" t="s">
        <v>184</v>
      </c>
      <c r="AC15" s="12"/>
      <c r="AD15" s="183" t="s">
        <v>184</v>
      </c>
      <c r="AE15" s="12"/>
      <c r="AF15" s="183" t="s">
        <v>184</v>
      </c>
      <c r="AG15" s="12"/>
      <c r="AH15" s="183" t="s">
        <v>184</v>
      </c>
      <c r="AI15" s="12"/>
      <c r="AJ15" s="183" t="s">
        <v>184</v>
      </c>
      <c r="AK15" s="12"/>
      <c r="AL15" s="183" t="s">
        <v>184</v>
      </c>
      <c r="AM15" s="12"/>
      <c r="AN15" s="183" t="s">
        <v>184</v>
      </c>
      <c r="AO15" s="12"/>
      <c r="AP15" s="183" t="s">
        <v>184</v>
      </c>
      <c r="AQ15" s="12"/>
      <c r="AR15" s="183" t="s">
        <v>184</v>
      </c>
      <c r="AS15" s="12"/>
      <c r="AT15" s="183" t="s">
        <v>184</v>
      </c>
      <c r="AU15" s="12"/>
      <c r="AV15" s="284" t="s">
        <v>184</v>
      </c>
      <c r="AW15" s="12"/>
      <c r="AX15" s="284" t="s">
        <v>184</v>
      </c>
      <c r="AY15" s="12"/>
      <c r="AZ15" s="284" t="s">
        <v>184</v>
      </c>
      <c r="BA15" s="12"/>
      <c r="BB15" s="284" t="s">
        <v>184</v>
      </c>
      <c r="BC15" s="12"/>
      <c r="BD15" s="284" t="s">
        <v>184</v>
      </c>
      <c r="BE15" s="12"/>
      <c r="BF15" s="284" t="s">
        <v>184</v>
      </c>
      <c r="BG15" s="12"/>
      <c r="BH15" s="284" t="s">
        <v>184</v>
      </c>
      <c r="BI15" s="12"/>
      <c r="BJ15" s="284" t="s">
        <v>184</v>
      </c>
      <c r="BK15" s="12"/>
      <c r="BL15" s="284" t="s">
        <v>184</v>
      </c>
      <c r="BM15" s="12"/>
      <c r="BN15" s="284" t="s">
        <v>184</v>
      </c>
      <c r="BO15" s="12"/>
      <c r="BP15" s="284" t="s">
        <v>184</v>
      </c>
      <c r="BQ15" s="12"/>
      <c r="BR15" s="284" t="s">
        <v>184</v>
      </c>
      <c r="BS15" s="12"/>
      <c r="BT15" s="284" t="s">
        <v>184</v>
      </c>
      <c r="BU15" s="12"/>
      <c r="BV15" s="284" t="s">
        <v>184</v>
      </c>
      <c r="BW15" s="12"/>
      <c r="BX15" s="284" t="s">
        <v>184</v>
      </c>
      <c r="BY15" s="12"/>
    </row>
    <row r="16" spans="1:78" s="194" customFormat="1" ht="31.5" customHeight="1" x14ac:dyDescent="0.25">
      <c r="A16" s="194">
        <v>13</v>
      </c>
      <c r="B16" s="195" t="s">
        <v>213</v>
      </c>
      <c r="C16" s="196">
        <v>3.2000000000000001E-2</v>
      </c>
      <c r="D16" s="197" t="s">
        <v>184</v>
      </c>
      <c r="E16" s="196">
        <v>-3.8999999999999998E-3</v>
      </c>
      <c r="F16" s="197" t="s">
        <v>184</v>
      </c>
      <c r="G16" s="196">
        <v>-1.8E-3</v>
      </c>
      <c r="H16" s="197" t="s">
        <v>184</v>
      </c>
      <c r="I16" s="196">
        <v>1.7500000000000002E-2</v>
      </c>
      <c r="J16" s="197" t="s">
        <v>184</v>
      </c>
      <c r="K16" s="196">
        <v>-5.0000000000000001E-3</v>
      </c>
      <c r="L16" s="197" t="s">
        <v>184</v>
      </c>
      <c r="M16" s="196">
        <v>3.7000000000000002E-3</v>
      </c>
      <c r="N16" s="197" t="s">
        <v>184</v>
      </c>
      <c r="O16" s="196">
        <v>1.5800000000000002E-2</v>
      </c>
      <c r="P16" s="197" t="s">
        <v>184</v>
      </c>
      <c r="Q16" s="196">
        <v>1.09E-2</v>
      </c>
      <c r="R16" s="197" t="s">
        <v>184</v>
      </c>
      <c r="S16" s="196">
        <v>0.29049999999999998</v>
      </c>
      <c r="T16" s="197" t="s">
        <v>35</v>
      </c>
      <c r="U16" s="196">
        <v>0.2094</v>
      </c>
      <c r="V16" s="197" t="s">
        <v>35</v>
      </c>
      <c r="W16" s="196">
        <v>-7.5700000000000003E-2</v>
      </c>
      <c r="X16" s="197" t="s">
        <v>41</v>
      </c>
      <c r="Y16" s="196">
        <v>0.39479999999999998</v>
      </c>
      <c r="Z16" s="197" t="s">
        <v>35</v>
      </c>
      <c r="AA16" s="196">
        <v>1</v>
      </c>
      <c r="AB16" s="197" t="s">
        <v>184</v>
      </c>
      <c r="AC16" s="196"/>
      <c r="AD16" s="197" t="s">
        <v>184</v>
      </c>
      <c r="AE16" s="196"/>
      <c r="AF16" s="197" t="s">
        <v>184</v>
      </c>
      <c r="AG16" s="196"/>
      <c r="AH16" s="197" t="s">
        <v>184</v>
      </c>
      <c r="AI16" s="196"/>
      <c r="AJ16" s="197" t="s">
        <v>184</v>
      </c>
      <c r="AK16" s="196"/>
      <c r="AL16" s="197" t="s">
        <v>184</v>
      </c>
      <c r="AM16" s="196"/>
      <c r="AN16" s="197" t="s">
        <v>184</v>
      </c>
      <c r="AO16" s="196"/>
      <c r="AP16" s="197" t="s">
        <v>184</v>
      </c>
      <c r="AQ16" s="196"/>
      <c r="AR16" s="197" t="s">
        <v>184</v>
      </c>
      <c r="AS16" s="196"/>
      <c r="AT16" s="197" t="s">
        <v>184</v>
      </c>
      <c r="AU16" s="196"/>
      <c r="AV16" s="285" t="s">
        <v>184</v>
      </c>
      <c r="AW16" s="196"/>
      <c r="AX16" s="285" t="s">
        <v>184</v>
      </c>
      <c r="AY16" s="196"/>
      <c r="AZ16" s="285" t="s">
        <v>184</v>
      </c>
      <c r="BA16" s="196"/>
      <c r="BB16" s="285" t="s">
        <v>184</v>
      </c>
      <c r="BC16" s="196"/>
      <c r="BD16" s="285" t="s">
        <v>184</v>
      </c>
      <c r="BE16" s="196"/>
      <c r="BF16" s="285" t="s">
        <v>184</v>
      </c>
      <c r="BG16" s="196"/>
      <c r="BH16" s="285" t="s">
        <v>184</v>
      </c>
      <c r="BI16" s="196"/>
      <c r="BJ16" s="285" t="s">
        <v>184</v>
      </c>
      <c r="BK16" s="196"/>
      <c r="BL16" s="285" t="s">
        <v>184</v>
      </c>
      <c r="BM16" s="196"/>
      <c r="BN16" s="285" t="s">
        <v>184</v>
      </c>
      <c r="BO16" s="196"/>
      <c r="BP16" s="285" t="s">
        <v>184</v>
      </c>
      <c r="BQ16" s="196"/>
      <c r="BR16" s="285" t="s">
        <v>184</v>
      </c>
      <c r="BS16" s="196"/>
      <c r="BT16" s="285" t="s">
        <v>184</v>
      </c>
      <c r="BU16" s="196"/>
      <c r="BV16" s="285" t="s">
        <v>184</v>
      </c>
      <c r="BW16" s="196"/>
      <c r="BX16" s="285" t="s">
        <v>184</v>
      </c>
      <c r="BY16" s="196"/>
    </row>
    <row r="17" spans="1:77" s="194" customFormat="1" ht="31.5" customHeight="1" x14ac:dyDescent="0.25">
      <c r="A17" s="194">
        <v>14</v>
      </c>
      <c r="B17" s="195" t="s">
        <v>197</v>
      </c>
      <c r="C17" s="196">
        <v>-3.0999999999999999E-3</v>
      </c>
      <c r="D17" s="197" t="s">
        <v>184</v>
      </c>
      <c r="E17" s="196">
        <v>-7.4000000000000003E-3</v>
      </c>
      <c r="F17" s="197" t="s">
        <v>184</v>
      </c>
      <c r="G17" s="196">
        <v>-1.01E-2</v>
      </c>
      <c r="H17" s="197" t="s">
        <v>184</v>
      </c>
      <c r="I17" s="196">
        <v>-0.1109</v>
      </c>
      <c r="J17" s="197" t="s">
        <v>35</v>
      </c>
      <c r="K17" s="196">
        <v>-4.1000000000000003E-3</v>
      </c>
      <c r="L17" s="197" t="s">
        <v>184</v>
      </c>
      <c r="M17" s="196">
        <v>-7.6300000000000007E-2</v>
      </c>
      <c r="N17" s="197" t="s">
        <v>41</v>
      </c>
      <c r="O17" s="196">
        <v>-7.1199999999999999E-2</v>
      </c>
      <c r="P17" s="197" t="s">
        <v>41</v>
      </c>
      <c r="Q17" s="196">
        <v>-4.7199999999999999E-2</v>
      </c>
      <c r="R17" s="197" t="s">
        <v>39</v>
      </c>
      <c r="S17" s="196">
        <v>-5.8200000000000002E-2</v>
      </c>
      <c r="T17" s="197" t="s">
        <v>39</v>
      </c>
      <c r="U17" s="196">
        <v>-0.14169999999999999</v>
      </c>
      <c r="V17" s="197" t="s">
        <v>35</v>
      </c>
      <c r="W17" s="196">
        <v>4.07E-2</v>
      </c>
      <c r="X17" s="197" t="s">
        <v>38</v>
      </c>
      <c r="Y17" s="196">
        <v>-2.3999999999999998E-3</v>
      </c>
      <c r="Z17" s="197" t="s">
        <v>184</v>
      </c>
      <c r="AA17" s="196">
        <v>-2.6700000000000002E-2</v>
      </c>
      <c r="AB17" s="196" t="s">
        <v>184</v>
      </c>
      <c r="AC17" s="196">
        <v>1</v>
      </c>
      <c r="AD17" s="197" t="s">
        <v>184</v>
      </c>
      <c r="AE17" s="196"/>
      <c r="AF17" s="197" t="s">
        <v>184</v>
      </c>
      <c r="AG17" s="196"/>
      <c r="AH17" s="197" t="s">
        <v>184</v>
      </c>
      <c r="AI17" s="196"/>
      <c r="AJ17" s="197" t="s">
        <v>184</v>
      </c>
      <c r="AK17" s="196"/>
      <c r="AL17" s="197" t="s">
        <v>184</v>
      </c>
      <c r="AM17" s="196"/>
      <c r="AN17" s="197" t="s">
        <v>184</v>
      </c>
      <c r="AO17" s="196"/>
      <c r="AP17" s="197" t="s">
        <v>184</v>
      </c>
      <c r="AQ17" s="196"/>
      <c r="AR17" s="197" t="s">
        <v>184</v>
      </c>
      <c r="AS17" s="196"/>
      <c r="AT17" s="197" t="s">
        <v>184</v>
      </c>
      <c r="AU17" s="196"/>
      <c r="AV17" s="285" t="s">
        <v>184</v>
      </c>
      <c r="AW17" s="196"/>
      <c r="AX17" s="285" t="s">
        <v>184</v>
      </c>
      <c r="AY17" s="196"/>
      <c r="AZ17" s="285" t="s">
        <v>184</v>
      </c>
      <c r="BA17" s="196"/>
      <c r="BB17" s="285" t="s">
        <v>184</v>
      </c>
      <c r="BC17" s="196"/>
      <c r="BD17" s="285" t="s">
        <v>184</v>
      </c>
      <c r="BE17" s="196"/>
      <c r="BF17" s="285" t="s">
        <v>184</v>
      </c>
      <c r="BG17" s="196"/>
      <c r="BH17" s="285" t="s">
        <v>184</v>
      </c>
      <c r="BI17" s="196"/>
      <c r="BJ17" s="285" t="s">
        <v>184</v>
      </c>
      <c r="BK17" s="196"/>
      <c r="BL17" s="285" t="s">
        <v>184</v>
      </c>
      <c r="BM17" s="196"/>
      <c r="BN17" s="285" t="s">
        <v>184</v>
      </c>
      <c r="BO17" s="196"/>
      <c r="BP17" s="285" t="s">
        <v>184</v>
      </c>
      <c r="BQ17" s="196"/>
      <c r="BR17" s="285" t="s">
        <v>184</v>
      </c>
      <c r="BS17" s="196"/>
      <c r="BT17" s="285" t="s">
        <v>184</v>
      </c>
      <c r="BU17" s="196"/>
      <c r="BV17" s="285" t="s">
        <v>184</v>
      </c>
      <c r="BW17" s="196"/>
      <c r="BX17" s="285" t="s">
        <v>184</v>
      </c>
      <c r="BY17" s="196"/>
    </row>
    <row r="18" spans="1:77" s="194" customFormat="1" ht="31.5" customHeight="1" x14ac:dyDescent="0.25">
      <c r="A18" s="194">
        <v>15</v>
      </c>
      <c r="B18" s="195" t="s">
        <v>416</v>
      </c>
      <c r="C18" s="196">
        <v>-0.1278</v>
      </c>
      <c r="D18" s="197" t="s">
        <v>35</v>
      </c>
      <c r="E18" s="196">
        <v>3.1899999999999998E-2</v>
      </c>
      <c r="F18" s="197" t="s">
        <v>184</v>
      </c>
      <c r="G18" s="196">
        <v>-2.8E-3</v>
      </c>
      <c r="H18" s="197" t="s">
        <v>184</v>
      </c>
      <c r="I18" s="196">
        <v>1.38E-2</v>
      </c>
      <c r="J18" s="197" t="s">
        <v>184</v>
      </c>
      <c r="K18" s="196">
        <v>1.9099999999999999E-2</v>
      </c>
      <c r="L18" s="197" t="s">
        <v>184</v>
      </c>
      <c r="M18" s="196">
        <v>2.1499999999999998E-2</v>
      </c>
      <c r="N18" s="197" t="s">
        <v>184</v>
      </c>
      <c r="O18" s="196">
        <v>5.1000000000000004E-3</v>
      </c>
      <c r="P18" s="197" t="s">
        <v>184</v>
      </c>
      <c r="Q18" s="196">
        <v>1.06E-2</v>
      </c>
      <c r="R18" s="197" t="s">
        <v>184</v>
      </c>
      <c r="S18" s="196">
        <v>-0.74250000000000005</v>
      </c>
      <c r="T18" s="197" t="s">
        <v>35</v>
      </c>
      <c r="U18" s="196">
        <v>-0.3125</v>
      </c>
      <c r="V18" s="197" t="s">
        <v>35</v>
      </c>
      <c r="W18" s="196">
        <v>0.14510000000000001</v>
      </c>
      <c r="X18" s="197" t="s">
        <v>35</v>
      </c>
      <c r="Y18" s="196">
        <v>-0.54249999999999998</v>
      </c>
      <c r="Z18" s="197" t="s">
        <v>35</v>
      </c>
      <c r="AA18" s="196">
        <v>-0.36009999999999998</v>
      </c>
      <c r="AB18" s="197" t="s">
        <v>35</v>
      </c>
      <c r="AC18" s="196">
        <v>7.4499999999999997E-2</v>
      </c>
      <c r="AD18" s="197" t="s">
        <v>41</v>
      </c>
      <c r="AE18" s="196">
        <v>1</v>
      </c>
      <c r="AF18" s="197" t="s">
        <v>184</v>
      </c>
      <c r="AG18" s="196"/>
      <c r="AH18" s="197" t="s">
        <v>184</v>
      </c>
      <c r="AI18" s="196"/>
      <c r="AJ18" s="197" t="s">
        <v>184</v>
      </c>
      <c r="AK18" s="196"/>
      <c r="AL18" s="197" t="s">
        <v>184</v>
      </c>
      <c r="AM18" s="196"/>
      <c r="AN18" s="197" t="s">
        <v>184</v>
      </c>
      <c r="AO18" s="196"/>
      <c r="AP18" s="197" t="s">
        <v>184</v>
      </c>
      <c r="AQ18" s="196"/>
      <c r="AR18" s="197" t="s">
        <v>184</v>
      </c>
      <c r="AS18" s="196"/>
      <c r="AT18" s="197" t="s">
        <v>184</v>
      </c>
      <c r="AU18" s="196"/>
      <c r="AV18" s="285" t="s">
        <v>184</v>
      </c>
      <c r="AW18" s="196"/>
      <c r="AX18" s="285" t="s">
        <v>184</v>
      </c>
      <c r="AY18" s="196"/>
      <c r="AZ18" s="285" t="s">
        <v>184</v>
      </c>
      <c r="BA18" s="196"/>
      <c r="BB18" s="285" t="s">
        <v>184</v>
      </c>
      <c r="BC18" s="196"/>
      <c r="BD18" s="285" t="s">
        <v>184</v>
      </c>
      <c r="BE18" s="196"/>
      <c r="BF18" s="285" t="s">
        <v>184</v>
      </c>
      <c r="BG18" s="196"/>
      <c r="BH18" s="285" t="s">
        <v>184</v>
      </c>
      <c r="BI18" s="196"/>
      <c r="BJ18" s="285" t="s">
        <v>184</v>
      </c>
      <c r="BK18" s="196"/>
      <c r="BL18" s="285" t="s">
        <v>184</v>
      </c>
      <c r="BM18" s="196"/>
      <c r="BN18" s="285" t="s">
        <v>184</v>
      </c>
      <c r="BO18" s="196"/>
      <c r="BP18" s="285" t="s">
        <v>184</v>
      </c>
      <c r="BQ18" s="196"/>
      <c r="BR18" s="285" t="s">
        <v>184</v>
      </c>
      <c r="BS18" s="196"/>
      <c r="BT18" s="285" t="s">
        <v>184</v>
      </c>
      <c r="BU18" s="196"/>
      <c r="BV18" s="285" t="s">
        <v>184</v>
      </c>
      <c r="BW18" s="196"/>
      <c r="BX18" s="285" t="s">
        <v>184</v>
      </c>
      <c r="BY18" s="196"/>
    </row>
    <row r="19" spans="1:77" s="181" customFormat="1" ht="31.5" customHeight="1" x14ac:dyDescent="0.25">
      <c r="A19" s="181">
        <v>16</v>
      </c>
      <c r="B19" s="182" t="s">
        <v>417</v>
      </c>
      <c r="C19" s="12">
        <v>-4.6800000000000001E-2</v>
      </c>
      <c r="D19" s="183" t="s">
        <v>38</v>
      </c>
      <c r="E19" s="12">
        <v>0.54469999999999996</v>
      </c>
      <c r="F19" s="183" t="s">
        <v>35</v>
      </c>
      <c r="G19" s="12">
        <v>5.1999999999999998E-3</v>
      </c>
      <c r="H19" s="183" t="s">
        <v>184</v>
      </c>
      <c r="I19" s="12">
        <v>7.1000000000000004E-3</v>
      </c>
      <c r="J19" s="183" t="s">
        <v>184</v>
      </c>
      <c r="K19" s="12">
        <v>0.31890000000000002</v>
      </c>
      <c r="L19" s="183" t="s">
        <v>35</v>
      </c>
      <c r="M19" s="12">
        <v>0.31669999999999998</v>
      </c>
      <c r="N19" s="183" t="s">
        <v>35</v>
      </c>
      <c r="O19" s="12">
        <v>5.4999999999999997E-3</v>
      </c>
      <c r="P19" s="183" t="s">
        <v>184</v>
      </c>
      <c r="Q19" s="12">
        <v>0.20610000000000001</v>
      </c>
      <c r="R19" s="183" t="s">
        <v>35</v>
      </c>
      <c r="S19" s="12">
        <v>-0.44479999999999997</v>
      </c>
      <c r="T19" s="183" t="s">
        <v>35</v>
      </c>
      <c r="U19" s="12">
        <v>-0.1353</v>
      </c>
      <c r="V19" s="183" t="s">
        <v>35</v>
      </c>
      <c r="W19" s="12">
        <v>0.1268</v>
      </c>
      <c r="X19" s="183" t="s">
        <v>35</v>
      </c>
      <c r="Y19" s="12">
        <v>-0.32019999999999998</v>
      </c>
      <c r="Z19" s="183" t="s">
        <v>35</v>
      </c>
      <c r="AA19" s="12">
        <v>-0.2162</v>
      </c>
      <c r="AB19" s="183" t="s">
        <v>35</v>
      </c>
      <c r="AC19" s="12">
        <v>3.1399999999999997E-2</v>
      </c>
      <c r="AD19" s="183" t="s">
        <v>184</v>
      </c>
      <c r="AE19" s="12">
        <v>0.60719999999999996</v>
      </c>
      <c r="AF19" s="183" t="s">
        <v>35</v>
      </c>
      <c r="AG19" s="12">
        <v>1</v>
      </c>
      <c r="AH19" s="183" t="s">
        <v>184</v>
      </c>
      <c r="AI19" s="12"/>
      <c r="AJ19" s="183" t="s">
        <v>184</v>
      </c>
      <c r="AK19" s="12"/>
      <c r="AL19" s="183" t="s">
        <v>184</v>
      </c>
      <c r="AM19" s="12"/>
      <c r="AN19" s="183" t="s">
        <v>184</v>
      </c>
      <c r="AO19" s="12"/>
      <c r="AP19" s="183" t="s">
        <v>184</v>
      </c>
      <c r="AQ19" s="12"/>
      <c r="AR19" s="183" t="s">
        <v>184</v>
      </c>
      <c r="AS19" s="12"/>
      <c r="AT19" s="183" t="s">
        <v>184</v>
      </c>
      <c r="AU19" s="12"/>
      <c r="AV19" s="284" t="s">
        <v>184</v>
      </c>
      <c r="AW19" s="12"/>
      <c r="AX19" s="284" t="s">
        <v>184</v>
      </c>
      <c r="AY19" s="12"/>
      <c r="AZ19" s="284" t="s">
        <v>184</v>
      </c>
      <c r="BA19" s="12"/>
      <c r="BB19" s="284" t="s">
        <v>184</v>
      </c>
      <c r="BC19" s="12"/>
      <c r="BD19" s="284" t="s">
        <v>184</v>
      </c>
      <c r="BE19" s="12"/>
      <c r="BF19" s="284" t="s">
        <v>184</v>
      </c>
      <c r="BG19" s="12"/>
      <c r="BH19" s="284" t="s">
        <v>184</v>
      </c>
      <c r="BI19" s="12"/>
      <c r="BJ19" s="284" t="s">
        <v>184</v>
      </c>
      <c r="BK19" s="12"/>
      <c r="BL19" s="284" t="s">
        <v>184</v>
      </c>
      <c r="BM19" s="12"/>
      <c r="BN19" s="284" t="s">
        <v>184</v>
      </c>
      <c r="BO19" s="12"/>
      <c r="BP19" s="284" t="s">
        <v>184</v>
      </c>
      <c r="BQ19" s="12"/>
      <c r="BR19" s="284" t="s">
        <v>184</v>
      </c>
      <c r="BS19" s="12"/>
      <c r="BT19" s="284" t="s">
        <v>184</v>
      </c>
      <c r="BU19" s="12"/>
      <c r="BV19" s="284" t="s">
        <v>184</v>
      </c>
      <c r="BW19" s="12"/>
      <c r="BX19" s="284" t="s">
        <v>184</v>
      </c>
      <c r="BY19" s="12"/>
    </row>
    <row r="20" spans="1:77" s="181" customFormat="1" ht="31.5" customHeight="1" x14ac:dyDescent="0.25">
      <c r="A20" s="181">
        <v>17</v>
      </c>
      <c r="B20" s="182" t="s">
        <v>418</v>
      </c>
      <c r="C20" s="12">
        <v>0.22170000000000001</v>
      </c>
      <c r="D20" s="183" t="s">
        <v>35</v>
      </c>
      <c r="E20" s="12">
        <v>2.6100000000000002E-2</v>
      </c>
      <c r="F20" s="183" t="s">
        <v>184</v>
      </c>
      <c r="G20" s="12">
        <v>0.52769999999999995</v>
      </c>
      <c r="H20" s="183" t="s">
        <v>35</v>
      </c>
      <c r="I20" s="12">
        <v>9.5999999999999992E-3</v>
      </c>
      <c r="J20" s="183" t="s">
        <v>184</v>
      </c>
      <c r="K20" s="12">
        <v>0.32769999999999999</v>
      </c>
      <c r="L20" s="183" t="s">
        <v>35</v>
      </c>
      <c r="M20" s="12">
        <v>1.6899999999999998E-2</v>
      </c>
      <c r="N20" s="183" t="s">
        <v>184</v>
      </c>
      <c r="O20" s="12">
        <v>0.30890000000000001</v>
      </c>
      <c r="P20" s="183" t="s">
        <v>35</v>
      </c>
      <c r="Q20" s="12">
        <v>0.21179999999999999</v>
      </c>
      <c r="R20" s="183" t="s">
        <v>35</v>
      </c>
      <c r="S20" s="12">
        <v>-0.4516</v>
      </c>
      <c r="T20" s="183" t="s">
        <v>35</v>
      </c>
      <c r="U20" s="12">
        <v>-0.1857</v>
      </c>
      <c r="V20" s="183" t="s">
        <v>35</v>
      </c>
      <c r="W20" s="12">
        <v>0.1004</v>
      </c>
      <c r="X20" s="183" t="s">
        <v>35</v>
      </c>
      <c r="Y20" s="12">
        <v>-0.31979999999999997</v>
      </c>
      <c r="Z20" s="183" t="s">
        <v>35</v>
      </c>
      <c r="AA20" s="12">
        <v>-0.21199999999999999</v>
      </c>
      <c r="AB20" s="183" t="s">
        <v>35</v>
      </c>
      <c r="AC20" s="12">
        <v>1.5299999999999999E-2</v>
      </c>
      <c r="AD20" s="183" t="s">
        <v>184</v>
      </c>
      <c r="AE20" s="12">
        <v>0.59909999999999997</v>
      </c>
      <c r="AF20" s="183" t="s">
        <v>35</v>
      </c>
      <c r="AG20" s="12">
        <v>0.37209999999999999</v>
      </c>
      <c r="AH20" s="183" t="s">
        <v>35</v>
      </c>
      <c r="AI20" s="12">
        <v>1</v>
      </c>
      <c r="AJ20" s="183" t="s">
        <v>184</v>
      </c>
      <c r="AK20" s="12"/>
      <c r="AL20" s="183" t="s">
        <v>184</v>
      </c>
      <c r="AM20" s="12"/>
      <c r="AN20" s="183" t="s">
        <v>184</v>
      </c>
      <c r="AO20" s="12"/>
      <c r="AP20" s="183" t="s">
        <v>184</v>
      </c>
      <c r="AQ20" s="12"/>
      <c r="AR20" s="183" t="s">
        <v>184</v>
      </c>
      <c r="AS20" s="12"/>
      <c r="AT20" s="183" t="s">
        <v>184</v>
      </c>
      <c r="AU20" s="12"/>
      <c r="AV20" s="284" t="s">
        <v>184</v>
      </c>
      <c r="AW20" s="12"/>
      <c r="AX20" s="284" t="s">
        <v>184</v>
      </c>
      <c r="AY20" s="12"/>
      <c r="AZ20" s="284" t="s">
        <v>184</v>
      </c>
      <c r="BA20" s="12"/>
      <c r="BB20" s="284" t="s">
        <v>184</v>
      </c>
      <c r="BC20" s="12"/>
      <c r="BD20" s="284" t="s">
        <v>184</v>
      </c>
      <c r="BE20" s="12"/>
      <c r="BF20" s="284" t="s">
        <v>184</v>
      </c>
      <c r="BG20" s="12"/>
      <c r="BH20" s="284" t="s">
        <v>184</v>
      </c>
      <c r="BI20" s="12"/>
      <c r="BJ20" s="284" t="s">
        <v>184</v>
      </c>
      <c r="BK20" s="12"/>
      <c r="BL20" s="284" t="s">
        <v>184</v>
      </c>
      <c r="BM20" s="12"/>
      <c r="BN20" s="284" t="s">
        <v>184</v>
      </c>
      <c r="BO20" s="12"/>
      <c r="BP20" s="284" t="s">
        <v>184</v>
      </c>
      <c r="BQ20" s="12"/>
      <c r="BR20" s="284" t="s">
        <v>184</v>
      </c>
      <c r="BS20" s="12"/>
      <c r="BT20" s="284" t="s">
        <v>184</v>
      </c>
      <c r="BU20" s="12"/>
      <c r="BV20" s="284" t="s">
        <v>184</v>
      </c>
      <c r="BW20" s="12"/>
      <c r="BX20" s="284" t="s">
        <v>184</v>
      </c>
      <c r="BY20" s="12"/>
    </row>
    <row r="21" spans="1:77" s="181" customFormat="1" ht="31.5" customHeight="1" x14ac:dyDescent="0.25">
      <c r="A21" s="181">
        <v>18</v>
      </c>
      <c r="B21" s="182" t="s">
        <v>419</v>
      </c>
      <c r="C21" s="12">
        <v>-5.1799999999999999E-2</v>
      </c>
      <c r="D21" s="183" t="s">
        <v>39</v>
      </c>
      <c r="E21" s="12">
        <v>1.77E-2</v>
      </c>
      <c r="F21" s="183" t="s">
        <v>184</v>
      </c>
      <c r="G21" s="12">
        <v>-2.9999999999999997E-4</v>
      </c>
      <c r="H21" s="183" t="s">
        <v>184</v>
      </c>
      <c r="I21" s="12">
        <v>0.53879999999999995</v>
      </c>
      <c r="J21" s="183" t="s">
        <v>35</v>
      </c>
      <c r="K21" s="12">
        <v>1.0699999999999999E-2</v>
      </c>
      <c r="L21" s="183" t="s">
        <v>184</v>
      </c>
      <c r="M21" s="12">
        <v>0.32750000000000001</v>
      </c>
      <c r="N21" s="183" t="s">
        <v>35</v>
      </c>
      <c r="O21" s="12">
        <v>0.31109999999999999</v>
      </c>
      <c r="P21" s="183" t="s">
        <v>35</v>
      </c>
      <c r="Q21" s="12">
        <v>0.21329999999999999</v>
      </c>
      <c r="R21" s="183" t="s">
        <v>35</v>
      </c>
      <c r="S21" s="12">
        <v>-0.43969999999999998</v>
      </c>
      <c r="T21" s="183" t="s">
        <v>35</v>
      </c>
      <c r="U21" s="12">
        <v>-0.19689999999999999</v>
      </c>
      <c r="V21" s="183" t="s">
        <v>35</v>
      </c>
      <c r="W21" s="12">
        <v>0.1033</v>
      </c>
      <c r="X21" s="183" t="s">
        <v>35</v>
      </c>
      <c r="Y21" s="12">
        <v>-0.29089999999999999</v>
      </c>
      <c r="Z21" s="183" t="s">
        <v>35</v>
      </c>
      <c r="AA21" s="12">
        <v>-0.18509999999999999</v>
      </c>
      <c r="AB21" s="183" t="s">
        <v>35</v>
      </c>
      <c r="AC21" s="12">
        <v>-3.9699999999999999E-2</v>
      </c>
      <c r="AD21" s="183" t="s">
        <v>38</v>
      </c>
      <c r="AE21" s="12">
        <v>0.59709999999999996</v>
      </c>
      <c r="AF21" s="183" t="s">
        <v>35</v>
      </c>
      <c r="AG21" s="12">
        <v>0.3609</v>
      </c>
      <c r="AH21" s="183" t="s">
        <v>35</v>
      </c>
      <c r="AI21" s="12">
        <v>0.3594</v>
      </c>
      <c r="AJ21" s="183" t="s">
        <v>35</v>
      </c>
      <c r="AK21" s="12">
        <v>1</v>
      </c>
      <c r="AL21" s="183" t="s">
        <v>184</v>
      </c>
      <c r="AM21" s="12"/>
      <c r="AN21" s="183" t="s">
        <v>184</v>
      </c>
      <c r="AO21" s="12"/>
      <c r="AP21" s="183" t="s">
        <v>184</v>
      </c>
      <c r="AQ21" s="12"/>
      <c r="AR21" s="183" t="s">
        <v>184</v>
      </c>
      <c r="AS21" s="12"/>
      <c r="AT21" s="183" t="s">
        <v>184</v>
      </c>
      <c r="AU21" s="12"/>
      <c r="AV21" s="284" t="s">
        <v>184</v>
      </c>
      <c r="AW21" s="12"/>
      <c r="AX21" s="284" t="s">
        <v>184</v>
      </c>
      <c r="AY21" s="12"/>
      <c r="AZ21" s="284" t="s">
        <v>184</v>
      </c>
      <c r="BA21" s="12"/>
      <c r="BB21" s="284" t="s">
        <v>184</v>
      </c>
      <c r="BC21" s="12"/>
      <c r="BD21" s="284" t="s">
        <v>184</v>
      </c>
      <c r="BE21" s="12"/>
      <c r="BF21" s="284" t="s">
        <v>184</v>
      </c>
      <c r="BG21" s="12"/>
      <c r="BH21" s="284" t="s">
        <v>184</v>
      </c>
      <c r="BI21" s="12"/>
      <c r="BJ21" s="284" t="s">
        <v>184</v>
      </c>
      <c r="BK21" s="12"/>
      <c r="BL21" s="284" t="s">
        <v>184</v>
      </c>
      <c r="BM21" s="12"/>
      <c r="BN21" s="284" t="s">
        <v>184</v>
      </c>
      <c r="BO21" s="12"/>
      <c r="BP21" s="284" t="s">
        <v>184</v>
      </c>
      <c r="BQ21" s="12"/>
      <c r="BR21" s="284" t="s">
        <v>184</v>
      </c>
      <c r="BS21" s="12"/>
      <c r="BT21" s="284" t="s">
        <v>184</v>
      </c>
      <c r="BU21" s="12"/>
      <c r="BV21" s="284" t="s">
        <v>184</v>
      </c>
      <c r="BW21" s="12"/>
      <c r="BX21" s="284" t="s">
        <v>184</v>
      </c>
      <c r="BY21" s="12"/>
    </row>
    <row r="22" spans="1:77" s="181" customFormat="1" ht="31.5" customHeight="1" x14ac:dyDescent="0.25">
      <c r="A22" s="181">
        <v>19</v>
      </c>
      <c r="B22" s="182" t="s">
        <v>420</v>
      </c>
      <c r="C22" s="12">
        <v>0.16450000000000001</v>
      </c>
      <c r="D22" s="183" t="s">
        <v>35</v>
      </c>
      <c r="E22" s="12">
        <v>0.36230000000000001</v>
      </c>
      <c r="F22" s="183" t="s">
        <v>35</v>
      </c>
      <c r="G22" s="12">
        <v>0.35570000000000002</v>
      </c>
      <c r="H22" s="183" t="s">
        <v>35</v>
      </c>
      <c r="I22" s="12">
        <v>4.7000000000000002E-3</v>
      </c>
      <c r="J22" s="183" t="s">
        <v>184</v>
      </c>
      <c r="K22" s="12">
        <v>0.62009999999999998</v>
      </c>
      <c r="L22" s="183" t="s">
        <v>35</v>
      </c>
      <c r="M22" s="12">
        <v>0.2107</v>
      </c>
      <c r="N22" s="183" t="s">
        <v>35</v>
      </c>
      <c r="O22" s="12">
        <v>0.20619999999999999</v>
      </c>
      <c r="P22" s="183" t="s">
        <v>35</v>
      </c>
      <c r="Q22" s="12">
        <v>0.4022</v>
      </c>
      <c r="R22" s="183" t="s">
        <v>35</v>
      </c>
      <c r="S22" s="12">
        <v>-0.30149999999999999</v>
      </c>
      <c r="T22" s="183" t="s">
        <v>35</v>
      </c>
      <c r="U22" s="12">
        <v>-0.1119</v>
      </c>
      <c r="V22" s="183" t="s">
        <v>35</v>
      </c>
      <c r="W22" s="12">
        <v>0.1066</v>
      </c>
      <c r="X22" s="183" t="s">
        <v>35</v>
      </c>
      <c r="Y22" s="12">
        <v>-0.21929999999999999</v>
      </c>
      <c r="Z22" s="183" t="s">
        <v>35</v>
      </c>
      <c r="AA22" s="12">
        <v>-0.14729999999999999</v>
      </c>
      <c r="AB22" s="183" t="s">
        <v>35</v>
      </c>
      <c r="AC22" s="12">
        <v>1.43E-2</v>
      </c>
      <c r="AD22" s="183" t="s">
        <v>184</v>
      </c>
      <c r="AE22" s="12">
        <v>0.40389999999999998</v>
      </c>
      <c r="AF22" s="183" t="s">
        <v>35</v>
      </c>
      <c r="AG22" s="12">
        <v>0.66520000000000001</v>
      </c>
      <c r="AH22" s="183" t="s">
        <v>35</v>
      </c>
      <c r="AI22" s="12">
        <v>0.67410000000000003</v>
      </c>
      <c r="AJ22" s="183" t="s">
        <v>35</v>
      </c>
      <c r="AK22" s="12">
        <v>0.24010000000000001</v>
      </c>
      <c r="AL22" s="183" t="s">
        <v>35</v>
      </c>
      <c r="AM22" s="12">
        <v>1</v>
      </c>
      <c r="AN22" s="183" t="s">
        <v>184</v>
      </c>
      <c r="AO22" s="12"/>
      <c r="AP22" s="183" t="s">
        <v>184</v>
      </c>
      <c r="AQ22" s="12"/>
      <c r="AR22" s="183" t="s">
        <v>184</v>
      </c>
      <c r="AS22" s="12"/>
      <c r="AT22" s="183" t="s">
        <v>184</v>
      </c>
      <c r="AU22" s="12"/>
      <c r="AV22" s="284" t="s">
        <v>184</v>
      </c>
      <c r="AW22" s="12"/>
      <c r="AX22" s="284" t="s">
        <v>184</v>
      </c>
      <c r="AY22" s="12"/>
      <c r="AZ22" s="284" t="s">
        <v>184</v>
      </c>
      <c r="BA22" s="12"/>
      <c r="BB22" s="284" t="s">
        <v>184</v>
      </c>
      <c r="BC22" s="12"/>
      <c r="BD22" s="284" t="s">
        <v>184</v>
      </c>
      <c r="BE22" s="12"/>
      <c r="BF22" s="284" t="s">
        <v>184</v>
      </c>
      <c r="BG22" s="12"/>
      <c r="BH22" s="284" t="s">
        <v>184</v>
      </c>
      <c r="BI22" s="12"/>
      <c r="BJ22" s="284" t="s">
        <v>184</v>
      </c>
      <c r="BK22" s="12"/>
      <c r="BL22" s="284" t="s">
        <v>184</v>
      </c>
      <c r="BM22" s="12"/>
      <c r="BN22" s="284" t="s">
        <v>184</v>
      </c>
      <c r="BO22" s="12"/>
      <c r="BP22" s="284" t="s">
        <v>184</v>
      </c>
      <c r="BQ22" s="12"/>
      <c r="BR22" s="284" t="s">
        <v>184</v>
      </c>
      <c r="BS22" s="12"/>
      <c r="BT22" s="284" t="s">
        <v>184</v>
      </c>
      <c r="BU22" s="12"/>
      <c r="BV22" s="284" t="s">
        <v>184</v>
      </c>
      <c r="BW22" s="12"/>
      <c r="BX22" s="284" t="s">
        <v>184</v>
      </c>
      <c r="BY22" s="12"/>
    </row>
    <row r="23" spans="1:77" s="194" customFormat="1" ht="31.5" customHeight="1" x14ac:dyDescent="0.25">
      <c r="A23" s="194">
        <v>20</v>
      </c>
      <c r="B23" s="195" t="s">
        <v>421</v>
      </c>
      <c r="C23" s="196">
        <v>-1.23E-2</v>
      </c>
      <c r="D23" s="197" t="s">
        <v>184</v>
      </c>
      <c r="E23" s="196">
        <v>0.35820000000000002</v>
      </c>
      <c r="F23" s="197" t="s">
        <v>35</v>
      </c>
      <c r="G23" s="196">
        <v>3.5000000000000001E-3</v>
      </c>
      <c r="H23" s="197" t="s">
        <v>184</v>
      </c>
      <c r="I23" s="196">
        <v>0.36020000000000002</v>
      </c>
      <c r="J23" s="197" t="s">
        <v>35</v>
      </c>
      <c r="K23" s="196">
        <v>0.2097</v>
      </c>
      <c r="L23" s="197" t="s">
        <v>35</v>
      </c>
      <c r="M23" s="196">
        <v>0.62350000000000005</v>
      </c>
      <c r="N23" s="197" t="s">
        <v>35</v>
      </c>
      <c r="O23" s="196">
        <v>0.21229999999999999</v>
      </c>
      <c r="P23" s="197" t="s">
        <v>35</v>
      </c>
      <c r="Q23" s="196">
        <v>0.40860000000000002</v>
      </c>
      <c r="R23" s="197" t="s">
        <v>35</v>
      </c>
      <c r="S23" s="196">
        <v>-0.29139999999999999</v>
      </c>
      <c r="T23" s="197" t="s">
        <v>35</v>
      </c>
      <c r="U23" s="196">
        <v>-9.8299999999999998E-2</v>
      </c>
      <c r="V23" s="197" t="s">
        <v>35</v>
      </c>
      <c r="W23" s="196">
        <v>8.6900000000000005E-2</v>
      </c>
      <c r="X23" s="197" t="s">
        <v>35</v>
      </c>
      <c r="Y23" s="196">
        <v>-0.20039999999999999</v>
      </c>
      <c r="Z23" s="197" t="s">
        <v>35</v>
      </c>
      <c r="AA23" s="196">
        <v>-0.13239999999999999</v>
      </c>
      <c r="AB23" s="197" t="s">
        <v>35</v>
      </c>
      <c r="AC23" s="196">
        <v>-4.6300000000000001E-2</v>
      </c>
      <c r="AD23" s="197" t="s">
        <v>38</v>
      </c>
      <c r="AE23" s="196">
        <v>0.3992</v>
      </c>
      <c r="AF23" s="197" t="s">
        <v>35</v>
      </c>
      <c r="AG23" s="196">
        <v>0.65749999999999997</v>
      </c>
      <c r="AH23" s="197" t="s">
        <v>35</v>
      </c>
      <c r="AI23" s="196">
        <v>0.2447</v>
      </c>
      <c r="AJ23" s="197" t="s">
        <v>35</v>
      </c>
      <c r="AK23" s="196">
        <v>0.66859999999999997</v>
      </c>
      <c r="AL23" s="197" t="s">
        <v>35</v>
      </c>
      <c r="AM23" s="196">
        <v>0.43740000000000001</v>
      </c>
      <c r="AN23" s="197" t="s">
        <v>35</v>
      </c>
      <c r="AO23" s="196">
        <v>1</v>
      </c>
      <c r="AP23" s="197" t="s">
        <v>184</v>
      </c>
      <c r="AQ23" s="196"/>
      <c r="AR23" s="197" t="s">
        <v>184</v>
      </c>
      <c r="AS23" s="196"/>
      <c r="AT23" s="197" t="s">
        <v>184</v>
      </c>
      <c r="AU23" s="196"/>
      <c r="AV23" s="285" t="s">
        <v>184</v>
      </c>
      <c r="AW23" s="196"/>
      <c r="AX23" s="285" t="s">
        <v>184</v>
      </c>
      <c r="AY23" s="196"/>
      <c r="AZ23" s="285" t="s">
        <v>184</v>
      </c>
      <c r="BA23" s="196"/>
      <c r="BB23" s="285" t="s">
        <v>184</v>
      </c>
      <c r="BC23" s="196"/>
      <c r="BD23" s="285" t="s">
        <v>184</v>
      </c>
      <c r="BE23" s="196"/>
      <c r="BF23" s="285" t="s">
        <v>184</v>
      </c>
      <c r="BG23" s="196"/>
      <c r="BH23" s="285" t="s">
        <v>184</v>
      </c>
      <c r="BI23" s="196"/>
      <c r="BJ23" s="285" t="s">
        <v>184</v>
      </c>
      <c r="BK23" s="196"/>
      <c r="BL23" s="285" t="s">
        <v>184</v>
      </c>
      <c r="BM23" s="196"/>
      <c r="BN23" s="285" t="s">
        <v>184</v>
      </c>
      <c r="BO23" s="196"/>
      <c r="BP23" s="285" t="s">
        <v>184</v>
      </c>
      <c r="BQ23" s="196"/>
      <c r="BR23" s="285" t="s">
        <v>184</v>
      </c>
      <c r="BS23" s="196"/>
      <c r="BT23" s="285" t="s">
        <v>184</v>
      </c>
      <c r="BU23" s="196"/>
      <c r="BV23" s="285" t="s">
        <v>184</v>
      </c>
      <c r="BW23" s="196"/>
      <c r="BX23" s="285" t="s">
        <v>184</v>
      </c>
      <c r="BY23" s="196"/>
    </row>
    <row r="24" spans="1:77" s="194" customFormat="1" ht="31.5" customHeight="1" x14ac:dyDescent="0.25">
      <c r="A24" s="194">
        <v>21</v>
      </c>
      <c r="B24" s="195" t="s">
        <v>422</v>
      </c>
      <c r="C24" s="196">
        <v>0.24929999999999999</v>
      </c>
      <c r="D24" s="197" t="s">
        <v>35</v>
      </c>
      <c r="E24" s="196">
        <v>1.54E-2</v>
      </c>
      <c r="F24" s="197" t="s">
        <v>184</v>
      </c>
      <c r="G24" s="196">
        <v>0.34849999999999998</v>
      </c>
      <c r="H24" s="197" t="s">
        <v>35</v>
      </c>
      <c r="I24" s="196">
        <v>0.35699999999999998</v>
      </c>
      <c r="J24" s="197" t="s">
        <v>35</v>
      </c>
      <c r="K24" s="196">
        <v>0.21440000000000001</v>
      </c>
      <c r="L24" s="197" t="s">
        <v>35</v>
      </c>
      <c r="M24" s="196">
        <v>0.22140000000000001</v>
      </c>
      <c r="N24" s="197" t="s">
        <v>35</v>
      </c>
      <c r="O24" s="196">
        <v>0.61129999999999995</v>
      </c>
      <c r="P24" s="197" t="s">
        <v>35</v>
      </c>
      <c r="Q24" s="196">
        <v>0.41349999999999998</v>
      </c>
      <c r="R24" s="197" t="s">
        <v>35</v>
      </c>
      <c r="S24" s="196">
        <v>-0.29530000000000001</v>
      </c>
      <c r="T24" s="197" t="s">
        <v>35</v>
      </c>
      <c r="U24" s="196">
        <v>-0.15429999999999999</v>
      </c>
      <c r="V24" s="197" t="s">
        <v>35</v>
      </c>
      <c r="W24" s="196">
        <v>0.1027</v>
      </c>
      <c r="X24" s="197" t="s">
        <v>35</v>
      </c>
      <c r="Y24" s="196">
        <v>-0.2137</v>
      </c>
      <c r="Z24" s="197" t="s">
        <v>35</v>
      </c>
      <c r="AA24" s="196">
        <v>-0.11020000000000001</v>
      </c>
      <c r="AB24" s="197" t="s">
        <v>35</v>
      </c>
      <c r="AC24" s="196">
        <v>-3.9600000000000003E-2</v>
      </c>
      <c r="AD24" s="197" t="s">
        <v>38</v>
      </c>
      <c r="AE24" s="196">
        <v>0.3957</v>
      </c>
      <c r="AF24" s="197" t="s">
        <v>35</v>
      </c>
      <c r="AG24" s="196">
        <v>0.24360000000000001</v>
      </c>
      <c r="AH24" s="197" t="s">
        <v>35</v>
      </c>
      <c r="AI24" s="196">
        <v>0.66049999999999998</v>
      </c>
      <c r="AJ24" s="197" t="s">
        <v>35</v>
      </c>
      <c r="AK24" s="196">
        <v>0.66269999999999996</v>
      </c>
      <c r="AL24" s="197" t="s">
        <v>35</v>
      </c>
      <c r="AM24" s="196">
        <v>0.44240000000000002</v>
      </c>
      <c r="AN24" s="197" t="s">
        <v>35</v>
      </c>
      <c r="AO24" s="196">
        <v>0.44900000000000001</v>
      </c>
      <c r="AP24" s="197" t="s">
        <v>35</v>
      </c>
      <c r="AQ24" s="196">
        <v>1</v>
      </c>
      <c r="AR24" s="197" t="s">
        <v>184</v>
      </c>
      <c r="AS24" s="196"/>
      <c r="AT24" s="197" t="s">
        <v>184</v>
      </c>
      <c r="AU24" s="196"/>
      <c r="AV24" s="285" t="s">
        <v>184</v>
      </c>
      <c r="AW24" s="196"/>
      <c r="AX24" s="285" t="s">
        <v>184</v>
      </c>
      <c r="AY24" s="196"/>
      <c r="AZ24" s="285" t="s">
        <v>184</v>
      </c>
      <c r="BA24" s="196"/>
      <c r="BB24" s="285" t="s">
        <v>184</v>
      </c>
      <c r="BC24" s="196"/>
      <c r="BD24" s="285" t="s">
        <v>184</v>
      </c>
      <c r="BE24" s="196"/>
      <c r="BF24" s="285" t="s">
        <v>184</v>
      </c>
      <c r="BG24" s="196"/>
      <c r="BH24" s="285" t="s">
        <v>184</v>
      </c>
      <c r="BI24" s="196"/>
      <c r="BJ24" s="285" t="s">
        <v>184</v>
      </c>
      <c r="BK24" s="196"/>
      <c r="BL24" s="285" t="s">
        <v>184</v>
      </c>
      <c r="BM24" s="196"/>
      <c r="BN24" s="285" t="s">
        <v>184</v>
      </c>
      <c r="BO24" s="196"/>
      <c r="BP24" s="285" t="s">
        <v>184</v>
      </c>
      <c r="BQ24" s="196"/>
      <c r="BR24" s="285" t="s">
        <v>184</v>
      </c>
      <c r="BS24" s="196"/>
      <c r="BT24" s="285" t="s">
        <v>184</v>
      </c>
      <c r="BU24" s="196"/>
      <c r="BV24" s="285" t="s">
        <v>184</v>
      </c>
      <c r="BW24" s="196"/>
      <c r="BX24" s="285" t="s">
        <v>184</v>
      </c>
      <c r="BY24" s="196"/>
    </row>
    <row r="25" spans="1:77" s="194" customFormat="1" ht="31.5" customHeight="1" x14ac:dyDescent="0.25">
      <c r="A25" s="194">
        <v>22</v>
      </c>
      <c r="B25" s="195" t="s">
        <v>423</v>
      </c>
      <c r="C25" s="196">
        <v>0.1744</v>
      </c>
      <c r="D25" s="197" t="s">
        <v>35</v>
      </c>
      <c r="E25" s="196">
        <v>0.24709999999999999</v>
      </c>
      <c r="F25" s="197" t="s">
        <v>35</v>
      </c>
      <c r="G25" s="196">
        <v>0.24260000000000001</v>
      </c>
      <c r="H25" s="197" t="s">
        <v>35</v>
      </c>
      <c r="I25" s="196">
        <v>0.2485</v>
      </c>
      <c r="J25" s="197" t="s">
        <v>35</v>
      </c>
      <c r="K25" s="196">
        <v>0.4229</v>
      </c>
      <c r="L25" s="197" t="s">
        <v>35</v>
      </c>
      <c r="M25" s="196">
        <v>0.43020000000000003</v>
      </c>
      <c r="N25" s="197" t="s">
        <v>35</v>
      </c>
      <c r="O25" s="196">
        <v>0.42549999999999999</v>
      </c>
      <c r="P25" s="197" t="s">
        <v>35</v>
      </c>
      <c r="Q25" s="196">
        <v>0.6472</v>
      </c>
      <c r="R25" s="197" t="s">
        <v>35</v>
      </c>
      <c r="S25" s="196">
        <v>-0.2046</v>
      </c>
      <c r="T25" s="197" t="s">
        <v>35</v>
      </c>
      <c r="U25" s="196">
        <v>-9.7699999999999995E-2</v>
      </c>
      <c r="V25" s="197" t="s">
        <v>35</v>
      </c>
      <c r="W25" s="196">
        <v>8.43E-2</v>
      </c>
      <c r="X25" s="197" t="s">
        <v>35</v>
      </c>
      <c r="Y25" s="196">
        <v>-0.16339999999999999</v>
      </c>
      <c r="Z25" s="197" t="s">
        <v>35</v>
      </c>
      <c r="AA25" s="196">
        <v>-8.1199999999999994E-2</v>
      </c>
      <c r="AB25" s="196" t="s">
        <v>35</v>
      </c>
      <c r="AC25" s="196">
        <v>-2.1700000000000001E-2</v>
      </c>
      <c r="AD25" s="197" t="s">
        <v>184</v>
      </c>
      <c r="AE25" s="196">
        <v>0.27539999999999998</v>
      </c>
      <c r="AF25" s="197" t="s">
        <v>35</v>
      </c>
      <c r="AG25" s="196">
        <v>0.45369999999999999</v>
      </c>
      <c r="AH25" s="197" t="s">
        <v>35</v>
      </c>
      <c r="AI25" s="196">
        <v>0.45979999999999999</v>
      </c>
      <c r="AJ25" s="197" t="s">
        <v>35</v>
      </c>
      <c r="AK25" s="196">
        <v>0.46129999999999999</v>
      </c>
      <c r="AL25" s="197" t="s">
        <v>35</v>
      </c>
      <c r="AM25" s="196">
        <v>0.68200000000000005</v>
      </c>
      <c r="AN25" s="197" t="s">
        <v>35</v>
      </c>
      <c r="AO25" s="196">
        <v>0.69</v>
      </c>
      <c r="AP25" s="197" t="s">
        <v>35</v>
      </c>
      <c r="AQ25" s="196">
        <v>0.69610000000000005</v>
      </c>
      <c r="AR25" s="197" t="s">
        <v>35</v>
      </c>
      <c r="AS25" s="196">
        <v>1</v>
      </c>
      <c r="AT25" s="197" t="s">
        <v>184</v>
      </c>
      <c r="AU25" s="196"/>
      <c r="AV25" s="285" t="s">
        <v>184</v>
      </c>
      <c r="AW25" s="196"/>
      <c r="AX25" s="285" t="s">
        <v>184</v>
      </c>
      <c r="AY25" s="196"/>
      <c r="AZ25" s="285" t="s">
        <v>184</v>
      </c>
      <c r="BA25" s="196"/>
      <c r="BB25" s="285" t="s">
        <v>184</v>
      </c>
      <c r="BC25" s="196"/>
      <c r="BD25" s="285" t="s">
        <v>184</v>
      </c>
      <c r="BE25" s="196"/>
      <c r="BF25" s="285" t="s">
        <v>184</v>
      </c>
      <c r="BG25" s="196"/>
      <c r="BH25" s="285" t="s">
        <v>184</v>
      </c>
      <c r="BI25" s="196"/>
      <c r="BJ25" s="285" t="s">
        <v>184</v>
      </c>
      <c r="BK25" s="196"/>
      <c r="BL25" s="285" t="s">
        <v>184</v>
      </c>
      <c r="BM25" s="196"/>
      <c r="BN25" s="285" t="s">
        <v>184</v>
      </c>
      <c r="BO25" s="196"/>
      <c r="BP25" s="285" t="s">
        <v>184</v>
      </c>
      <c r="BQ25" s="196"/>
      <c r="BR25" s="285" t="s">
        <v>184</v>
      </c>
      <c r="BS25" s="196"/>
      <c r="BT25" s="285" t="s">
        <v>184</v>
      </c>
      <c r="BU25" s="196"/>
      <c r="BV25" s="285" t="s">
        <v>184</v>
      </c>
      <c r="BW25" s="196"/>
      <c r="BX25" s="285" t="s">
        <v>184</v>
      </c>
      <c r="BY25" s="196"/>
    </row>
    <row r="26" spans="1:77" s="194" customFormat="1" ht="31.5" customHeight="1" x14ac:dyDescent="0.25">
      <c r="A26" s="194">
        <v>23</v>
      </c>
      <c r="B26" s="195" t="s">
        <v>424</v>
      </c>
      <c r="C26" s="196">
        <v>-9.11E-2</v>
      </c>
      <c r="D26" s="194" t="s">
        <v>35</v>
      </c>
      <c r="E26" s="196">
        <v>-4.48E-2</v>
      </c>
      <c r="F26" s="194" t="s">
        <v>38</v>
      </c>
      <c r="G26" s="196">
        <v>4.7000000000000002E-3</v>
      </c>
      <c r="H26" s="194" t="s">
        <v>184</v>
      </c>
      <c r="I26" s="196">
        <v>-3.61E-2</v>
      </c>
      <c r="J26" s="194" t="s">
        <v>184</v>
      </c>
      <c r="K26" s="196">
        <v>-2.7799999999999998E-2</v>
      </c>
      <c r="L26" s="194" t="s">
        <v>184</v>
      </c>
      <c r="M26" s="196">
        <v>-3.6600000000000001E-2</v>
      </c>
      <c r="N26" s="194" t="s">
        <v>184</v>
      </c>
      <c r="O26" s="196">
        <v>-1.5699999999999999E-2</v>
      </c>
      <c r="P26" s="194" t="s">
        <v>184</v>
      </c>
      <c r="Q26" s="196">
        <v>-1.9099999999999999E-2</v>
      </c>
      <c r="R26" s="194" t="s">
        <v>184</v>
      </c>
      <c r="S26" s="196">
        <v>0.65059999999999996</v>
      </c>
      <c r="T26" s="194" t="s">
        <v>35</v>
      </c>
      <c r="U26" s="196">
        <v>0.29260000000000003</v>
      </c>
      <c r="V26" s="194" t="s">
        <v>35</v>
      </c>
      <c r="W26" s="196">
        <v>4.3299999999999998E-2</v>
      </c>
      <c r="X26" s="194" t="s">
        <v>38</v>
      </c>
      <c r="Y26" s="196">
        <v>0.38219999999999998</v>
      </c>
      <c r="Z26" s="194" t="s">
        <v>35</v>
      </c>
      <c r="AA26" s="196">
        <v>0.20610000000000001</v>
      </c>
      <c r="AB26" s="194" t="s">
        <v>35</v>
      </c>
      <c r="AC26" s="196">
        <v>-5.16E-2</v>
      </c>
      <c r="AD26" s="194" t="s">
        <v>39</v>
      </c>
      <c r="AE26" s="196">
        <v>-0.55430000000000001</v>
      </c>
      <c r="AF26" s="194" t="s">
        <v>35</v>
      </c>
      <c r="AG26" s="196">
        <v>-0.33650000000000002</v>
      </c>
      <c r="AH26" s="194" t="s">
        <v>35</v>
      </c>
      <c r="AI26" s="196">
        <v>-0.33210000000000001</v>
      </c>
      <c r="AJ26" s="194" t="s">
        <v>35</v>
      </c>
      <c r="AK26" s="196">
        <v>-0.33090000000000003</v>
      </c>
      <c r="AL26" s="194" t="s">
        <v>35</v>
      </c>
      <c r="AM26" s="196">
        <v>-0.22389999999999999</v>
      </c>
      <c r="AN26" s="194" t="s">
        <v>35</v>
      </c>
      <c r="AO26" s="196">
        <v>-0.2213</v>
      </c>
      <c r="AP26" s="194" t="s">
        <v>35</v>
      </c>
      <c r="AQ26" s="196">
        <v>-0.21929999999999999</v>
      </c>
      <c r="AR26" s="194" t="s">
        <v>35</v>
      </c>
      <c r="AS26" s="196">
        <v>-0.1527</v>
      </c>
      <c r="AT26" s="194" t="s">
        <v>35</v>
      </c>
      <c r="AU26" s="196">
        <v>1</v>
      </c>
      <c r="AV26" s="285" t="s">
        <v>184</v>
      </c>
      <c r="AW26" s="196"/>
      <c r="AX26" s="285" t="s">
        <v>184</v>
      </c>
      <c r="AY26" s="196"/>
      <c r="AZ26" s="285" t="s">
        <v>184</v>
      </c>
      <c r="BA26" s="196"/>
      <c r="BB26" s="285" t="s">
        <v>184</v>
      </c>
      <c r="BC26" s="196"/>
      <c r="BD26" s="285" t="s">
        <v>184</v>
      </c>
      <c r="BE26" s="196"/>
      <c r="BF26" s="285" t="s">
        <v>184</v>
      </c>
      <c r="BG26" s="196"/>
      <c r="BH26" s="285" t="s">
        <v>184</v>
      </c>
      <c r="BI26" s="196"/>
      <c r="BJ26" s="285" t="s">
        <v>184</v>
      </c>
      <c r="BK26" s="196"/>
      <c r="BL26" s="285" t="s">
        <v>184</v>
      </c>
      <c r="BM26" s="196"/>
      <c r="BN26" s="285" t="s">
        <v>184</v>
      </c>
      <c r="BO26" s="196"/>
      <c r="BP26" s="285" t="s">
        <v>184</v>
      </c>
      <c r="BQ26" s="196"/>
      <c r="BR26" s="285" t="s">
        <v>184</v>
      </c>
      <c r="BS26" s="196"/>
      <c r="BT26" s="285" t="s">
        <v>184</v>
      </c>
      <c r="BU26" s="196"/>
      <c r="BV26" s="285" t="s">
        <v>184</v>
      </c>
      <c r="BW26" s="196"/>
      <c r="BX26" s="285" t="s">
        <v>184</v>
      </c>
      <c r="BY26" s="196"/>
    </row>
    <row r="27" spans="1:77" s="181" customFormat="1" ht="31.5" customHeight="1" x14ac:dyDescent="0.25">
      <c r="A27" s="181">
        <v>24</v>
      </c>
      <c r="B27" s="182" t="s">
        <v>425</v>
      </c>
      <c r="C27" s="12">
        <v>-1.2800000000000001E-2</v>
      </c>
      <c r="D27" s="183" t="s">
        <v>184</v>
      </c>
      <c r="E27" s="12">
        <v>0.39190000000000003</v>
      </c>
      <c r="F27" s="183" t="s">
        <v>35</v>
      </c>
      <c r="G27" s="12">
        <v>1.5E-3</v>
      </c>
      <c r="H27" s="183" t="s">
        <v>184</v>
      </c>
      <c r="I27" s="12">
        <v>-9.7999999999999997E-3</v>
      </c>
      <c r="J27" s="183" t="s">
        <v>184</v>
      </c>
      <c r="K27" s="12">
        <v>0.2268</v>
      </c>
      <c r="L27" s="183" t="s">
        <v>35</v>
      </c>
      <c r="M27" s="12">
        <v>0.21049999999999999</v>
      </c>
      <c r="N27" s="183" t="s">
        <v>35</v>
      </c>
      <c r="O27" s="12">
        <v>3.0000000000000001E-3</v>
      </c>
      <c r="P27" s="183" t="s">
        <v>184</v>
      </c>
      <c r="Q27" s="12">
        <v>0.14699999999999999</v>
      </c>
      <c r="R27" s="183" t="s">
        <v>35</v>
      </c>
      <c r="S27" s="12">
        <v>0.39710000000000001</v>
      </c>
      <c r="T27" s="183" t="s">
        <v>35</v>
      </c>
      <c r="U27" s="12">
        <v>0.1636</v>
      </c>
      <c r="V27" s="183" t="s">
        <v>35</v>
      </c>
      <c r="W27" s="12">
        <v>3.3399999999999999E-2</v>
      </c>
      <c r="X27" s="183" t="s">
        <v>184</v>
      </c>
      <c r="Y27" s="12">
        <v>0.21709999999999999</v>
      </c>
      <c r="Z27" s="183" t="s">
        <v>35</v>
      </c>
      <c r="AA27" s="12">
        <v>0.12620000000000001</v>
      </c>
      <c r="AB27" s="183" t="s">
        <v>35</v>
      </c>
      <c r="AC27" s="12">
        <v>-2.7300000000000001E-2</v>
      </c>
      <c r="AD27" s="183" t="s">
        <v>184</v>
      </c>
      <c r="AE27" s="12">
        <v>-0.33929999999999999</v>
      </c>
      <c r="AF27" s="183" t="s">
        <v>35</v>
      </c>
      <c r="AG27" s="12">
        <v>-0.20599999999999999</v>
      </c>
      <c r="AH27" s="183" t="s">
        <v>35</v>
      </c>
      <c r="AI27" s="12">
        <v>-0.20330000000000001</v>
      </c>
      <c r="AJ27" s="183" t="s">
        <v>35</v>
      </c>
      <c r="AK27" s="12">
        <v>-0.2026</v>
      </c>
      <c r="AL27" s="183" t="s">
        <v>35</v>
      </c>
      <c r="AM27" s="12">
        <v>-0.13700000000000001</v>
      </c>
      <c r="AN27" s="183" t="s">
        <v>35</v>
      </c>
      <c r="AO27" s="12">
        <v>-0.13550000000000001</v>
      </c>
      <c r="AP27" s="183" t="s">
        <v>35</v>
      </c>
      <c r="AQ27" s="12">
        <v>-0.1343</v>
      </c>
      <c r="AR27" s="183" t="s">
        <v>35</v>
      </c>
      <c r="AS27" s="12">
        <v>-9.35E-2</v>
      </c>
      <c r="AT27" s="183" t="s">
        <v>35</v>
      </c>
      <c r="AU27" s="12">
        <v>0.61219999999999997</v>
      </c>
      <c r="AV27" s="284" t="s">
        <v>35</v>
      </c>
      <c r="AW27" s="12">
        <v>1</v>
      </c>
      <c r="AX27" s="284" t="s">
        <v>184</v>
      </c>
      <c r="AY27" s="12"/>
      <c r="AZ27" s="284" t="s">
        <v>184</v>
      </c>
      <c r="BA27" s="12"/>
      <c r="BB27" s="284" t="s">
        <v>184</v>
      </c>
      <c r="BC27" s="12"/>
      <c r="BD27" s="284" t="s">
        <v>184</v>
      </c>
      <c r="BE27" s="12"/>
      <c r="BF27" s="284" t="s">
        <v>184</v>
      </c>
      <c r="BG27" s="12"/>
      <c r="BH27" s="284" t="s">
        <v>184</v>
      </c>
      <c r="BI27" s="12"/>
      <c r="BJ27" s="284" t="s">
        <v>184</v>
      </c>
      <c r="BK27" s="12"/>
      <c r="BL27" s="284" t="s">
        <v>184</v>
      </c>
      <c r="BM27" s="12"/>
      <c r="BN27" s="284" t="s">
        <v>184</v>
      </c>
      <c r="BO27" s="12"/>
      <c r="BP27" s="284" t="s">
        <v>184</v>
      </c>
      <c r="BQ27" s="12"/>
      <c r="BR27" s="284" t="s">
        <v>184</v>
      </c>
      <c r="BS27" s="12"/>
      <c r="BT27" s="284" t="s">
        <v>184</v>
      </c>
      <c r="BU27" s="12"/>
      <c r="BV27" s="284" t="s">
        <v>184</v>
      </c>
      <c r="BW27" s="12"/>
      <c r="BX27" s="284" t="s">
        <v>184</v>
      </c>
      <c r="BY27" s="12"/>
    </row>
    <row r="28" spans="1:77" s="181" customFormat="1" ht="31.5" customHeight="1" x14ac:dyDescent="0.25">
      <c r="A28" s="181">
        <v>25</v>
      </c>
      <c r="B28" s="182" t="s">
        <v>426</v>
      </c>
      <c r="C28" s="12">
        <v>0.1016</v>
      </c>
      <c r="D28" s="183" t="s">
        <v>35</v>
      </c>
      <c r="E28" s="12">
        <v>-3.0499999999999999E-2</v>
      </c>
      <c r="F28" s="183" t="s">
        <v>184</v>
      </c>
      <c r="G28" s="12">
        <v>0.40799999999999997</v>
      </c>
      <c r="H28" s="183" t="s">
        <v>35</v>
      </c>
      <c r="I28" s="12">
        <v>-1.83E-2</v>
      </c>
      <c r="J28" s="183" t="s">
        <v>184</v>
      </c>
      <c r="K28" s="12">
        <v>0.19470000000000001</v>
      </c>
      <c r="L28" s="183" t="s">
        <v>35</v>
      </c>
      <c r="M28" s="12">
        <v>-1.5900000000000001E-2</v>
      </c>
      <c r="N28" s="183" t="s">
        <v>184</v>
      </c>
      <c r="O28" s="12">
        <v>0.20899999999999999</v>
      </c>
      <c r="P28" s="183" t="s">
        <v>35</v>
      </c>
      <c r="Q28" s="12">
        <v>0.12609999999999999</v>
      </c>
      <c r="R28" s="183" t="s">
        <v>35</v>
      </c>
      <c r="S28" s="12">
        <v>0.43590000000000001</v>
      </c>
      <c r="T28" s="183" t="s">
        <v>35</v>
      </c>
      <c r="U28" s="12">
        <v>0.19059999999999999</v>
      </c>
      <c r="V28" s="183" t="s">
        <v>35</v>
      </c>
      <c r="W28" s="12">
        <v>2.3999999999999998E-3</v>
      </c>
      <c r="X28" s="183" t="s">
        <v>184</v>
      </c>
      <c r="Y28" s="12">
        <v>0.24859999999999999</v>
      </c>
      <c r="Z28" s="183" t="s">
        <v>35</v>
      </c>
      <c r="AA28" s="12">
        <v>0.1338</v>
      </c>
      <c r="AB28" s="183" t="s">
        <v>35</v>
      </c>
      <c r="AC28" s="12">
        <v>-2.4899999999999999E-2</v>
      </c>
      <c r="AD28" s="183" t="s">
        <v>184</v>
      </c>
      <c r="AE28" s="12">
        <v>-0.35980000000000001</v>
      </c>
      <c r="AF28" s="183" t="s">
        <v>35</v>
      </c>
      <c r="AG28" s="12">
        <v>-0.2185</v>
      </c>
      <c r="AH28" s="183" t="s">
        <v>35</v>
      </c>
      <c r="AI28" s="12">
        <v>-0.21560000000000001</v>
      </c>
      <c r="AJ28" s="183" t="s">
        <v>35</v>
      </c>
      <c r="AK28" s="12">
        <v>-0.21479999999999999</v>
      </c>
      <c r="AL28" s="183" t="s">
        <v>35</v>
      </c>
      <c r="AM28" s="12">
        <v>-0.14530000000000001</v>
      </c>
      <c r="AN28" s="183" t="s">
        <v>35</v>
      </c>
      <c r="AO28" s="12">
        <v>-0.14360000000000001</v>
      </c>
      <c r="AP28" s="183" t="s">
        <v>35</v>
      </c>
      <c r="AQ28" s="12">
        <v>-0.1424</v>
      </c>
      <c r="AR28" s="183" t="s">
        <v>35</v>
      </c>
      <c r="AS28" s="12">
        <v>-9.9099999999999994E-2</v>
      </c>
      <c r="AT28" s="183" t="s">
        <v>35</v>
      </c>
      <c r="AU28" s="12">
        <v>0.64910000000000001</v>
      </c>
      <c r="AV28" s="284" t="s">
        <v>35</v>
      </c>
      <c r="AW28" s="12">
        <v>0.39539999999999997</v>
      </c>
      <c r="AX28" s="284" t="s">
        <v>35</v>
      </c>
      <c r="AY28" s="12">
        <v>1</v>
      </c>
      <c r="AZ28" s="284" t="s">
        <v>184</v>
      </c>
      <c r="BA28" s="12"/>
      <c r="BB28" s="284" t="s">
        <v>184</v>
      </c>
      <c r="BC28" s="12"/>
      <c r="BD28" s="284" t="s">
        <v>184</v>
      </c>
      <c r="BE28" s="12"/>
      <c r="BF28" s="284" t="s">
        <v>184</v>
      </c>
      <c r="BG28" s="12"/>
      <c r="BH28" s="284" t="s">
        <v>184</v>
      </c>
      <c r="BI28" s="12"/>
      <c r="BJ28" s="284" t="s">
        <v>184</v>
      </c>
      <c r="BK28" s="12"/>
      <c r="BL28" s="284" t="s">
        <v>184</v>
      </c>
      <c r="BM28" s="12"/>
      <c r="BN28" s="284" t="s">
        <v>184</v>
      </c>
      <c r="BO28" s="12"/>
      <c r="BP28" s="284" t="s">
        <v>184</v>
      </c>
      <c r="BQ28" s="12"/>
      <c r="BR28" s="284" t="s">
        <v>184</v>
      </c>
      <c r="BS28" s="12"/>
      <c r="BT28" s="284" t="s">
        <v>184</v>
      </c>
      <c r="BU28" s="12"/>
      <c r="BV28" s="284" t="s">
        <v>184</v>
      </c>
      <c r="BW28" s="12"/>
      <c r="BX28" s="284" t="s">
        <v>184</v>
      </c>
      <c r="BY28" s="12"/>
    </row>
    <row r="29" spans="1:77" s="181" customFormat="1" ht="31.5" customHeight="1" x14ac:dyDescent="0.25">
      <c r="A29" s="181">
        <v>26</v>
      </c>
      <c r="B29" s="182" t="s">
        <v>427</v>
      </c>
      <c r="C29" s="12">
        <v>-3.5000000000000001E-3</v>
      </c>
      <c r="D29" s="183" t="s">
        <v>184</v>
      </c>
      <c r="E29" s="12">
        <v>-1.5299999999999999E-2</v>
      </c>
      <c r="F29" s="183" t="s">
        <v>184</v>
      </c>
      <c r="G29" s="12">
        <v>8.3000000000000001E-3</v>
      </c>
      <c r="H29" s="183" t="s">
        <v>184</v>
      </c>
      <c r="I29" s="12">
        <v>0.3962</v>
      </c>
      <c r="J29" s="183" t="s">
        <v>35</v>
      </c>
      <c r="K29" s="12">
        <v>-1E-3</v>
      </c>
      <c r="L29" s="183" t="s">
        <v>184</v>
      </c>
      <c r="M29" s="12">
        <v>0.20780000000000001</v>
      </c>
      <c r="N29" s="183" t="s">
        <v>35</v>
      </c>
      <c r="O29" s="12">
        <v>0.2387</v>
      </c>
      <c r="P29" s="183" t="s">
        <v>35</v>
      </c>
      <c r="Q29" s="12">
        <v>0.14510000000000001</v>
      </c>
      <c r="R29" s="183" t="s">
        <v>35</v>
      </c>
      <c r="S29" s="12">
        <v>0.39489999999999997</v>
      </c>
      <c r="T29" s="183" t="s">
        <v>35</v>
      </c>
      <c r="U29" s="12">
        <v>0.1799</v>
      </c>
      <c r="V29" s="183" t="s">
        <v>35</v>
      </c>
      <c r="W29" s="12">
        <v>2.6100000000000002E-2</v>
      </c>
      <c r="X29" s="183" t="s">
        <v>184</v>
      </c>
      <c r="Y29" s="12">
        <v>0.23649999999999999</v>
      </c>
      <c r="Z29" s="183" t="s">
        <v>35</v>
      </c>
      <c r="AA29" s="12">
        <v>0.1268</v>
      </c>
      <c r="AB29" s="183" t="s">
        <v>35</v>
      </c>
      <c r="AC29" s="12">
        <v>-5.28E-2</v>
      </c>
      <c r="AD29" s="183" t="s">
        <v>39</v>
      </c>
      <c r="AE29" s="12">
        <v>-0.34100000000000003</v>
      </c>
      <c r="AF29" s="183" t="s">
        <v>35</v>
      </c>
      <c r="AG29" s="12">
        <v>-0.20710000000000001</v>
      </c>
      <c r="AH29" s="183" t="s">
        <v>35</v>
      </c>
      <c r="AI29" s="12">
        <v>-0.20430000000000001</v>
      </c>
      <c r="AJ29" s="183" t="s">
        <v>35</v>
      </c>
      <c r="AK29" s="12">
        <v>-0.2036</v>
      </c>
      <c r="AL29" s="183" t="s">
        <v>35</v>
      </c>
      <c r="AM29" s="12">
        <v>-0.13769999999999999</v>
      </c>
      <c r="AN29" s="183" t="s">
        <v>35</v>
      </c>
      <c r="AO29" s="12">
        <v>-0.1361</v>
      </c>
      <c r="AP29" s="183" t="s">
        <v>35</v>
      </c>
      <c r="AQ29" s="12">
        <v>-0.13489999999999999</v>
      </c>
      <c r="AR29" s="183" t="s">
        <v>35</v>
      </c>
      <c r="AS29" s="12">
        <v>-9.3899999999999997E-2</v>
      </c>
      <c r="AT29" s="183" t="s">
        <v>35</v>
      </c>
      <c r="AU29" s="12">
        <v>0.61529999999999996</v>
      </c>
      <c r="AV29" s="284" t="s">
        <v>35</v>
      </c>
      <c r="AW29" s="12">
        <v>0.39500000000000002</v>
      </c>
      <c r="AX29" s="284" t="s">
        <v>35</v>
      </c>
      <c r="AY29" s="12">
        <v>0.40710000000000002</v>
      </c>
      <c r="AZ29" s="284" t="s">
        <v>35</v>
      </c>
      <c r="BA29" s="12">
        <v>1</v>
      </c>
      <c r="BB29" s="284" t="s">
        <v>184</v>
      </c>
      <c r="BC29" s="12"/>
      <c r="BD29" s="284" t="s">
        <v>184</v>
      </c>
      <c r="BE29" s="12"/>
      <c r="BF29" s="284" t="s">
        <v>184</v>
      </c>
      <c r="BG29" s="12"/>
      <c r="BH29" s="284" t="s">
        <v>184</v>
      </c>
      <c r="BI29" s="12"/>
      <c r="BJ29" s="284" t="s">
        <v>184</v>
      </c>
      <c r="BK29" s="12"/>
      <c r="BL29" s="284" t="s">
        <v>184</v>
      </c>
      <c r="BM29" s="12"/>
      <c r="BN29" s="284" t="s">
        <v>184</v>
      </c>
      <c r="BO29" s="12"/>
      <c r="BP29" s="284" t="s">
        <v>184</v>
      </c>
      <c r="BQ29" s="12"/>
      <c r="BR29" s="284" t="s">
        <v>184</v>
      </c>
      <c r="BS29" s="12"/>
      <c r="BT29" s="284" t="s">
        <v>184</v>
      </c>
      <c r="BU29" s="12"/>
      <c r="BV29" s="284" t="s">
        <v>184</v>
      </c>
      <c r="BW29" s="12"/>
      <c r="BX29" s="284" t="s">
        <v>184</v>
      </c>
      <c r="BY29" s="12"/>
    </row>
    <row r="30" spans="1:77" s="181" customFormat="1" ht="31.5" customHeight="1" x14ac:dyDescent="0.25">
      <c r="A30" s="181">
        <v>27</v>
      </c>
      <c r="B30" s="182" t="s">
        <v>428</v>
      </c>
      <c r="C30" s="12">
        <v>9.9199999999999997E-2</v>
      </c>
      <c r="D30" s="183" t="s">
        <v>35</v>
      </c>
      <c r="E30" s="12">
        <v>0.26800000000000002</v>
      </c>
      <c r="F30" s="183" t="s">
        <v>35</v>
      </c>
      <c r="G30" s="12">
        <v>0.2631</v>
      </c>
      <c r="H30" s="183" t="s">
        <v>35</v>
      </c>
      <c r="I30" s="12">
        <v>3.8999999999999998E-3</v>
      </c>
      <c r="J30" s="183" t="s">
        <v>184</v>
      </c>
      <c r="K30" s="12">
        <v>0.4587</v>
      </c>
      <c r="L30" s="183" t="s">
        <v>35</v>
      </c>
      <c r="M30" s="12">
        <v>0.15629999999999999</v>
      </c>
      <c r="N30" s="183" t="s">
        <v>35</v>
      </c>
      <c r="O30" s="12">
        <v>0.15290000000000001</v>
      </c>
      <c r="P30" s="183" t="s">
        <v>35</v>
      </c>
      <c r="Q30" s="12">
        <v>0.29799999999999999</v>
      </c>
      <c r="R30" s="183" t="s">
        <v>35</v>
      </c>
      <c r="S30" s="12">
        <v>0.27510000000000001</v>
      </c>
      <c r="T30" s="183" t="s">
        <v>35</v>
      </c>
      <c r="U30" s="12">
        <v>0.1047</v>
      </c>
      <c r="V30" s="183" t="s">
        <v>35</v>
      </c>
      <c r="W30" s="12">
        <v>1.67E-2</v>
      </c>
      <c r="X30" s="183" t="s">
        <v>184</v>
      </c>
      <c r="Y30" s="12">
        <v>0.14149999999999999</v>
      </c>
      <c r="Z30" s="183" t="s">
        <v>35</v>
      </c>
      <c r="AA30" s="12">
        <v>8.6300000000000002E-2</v>
      </c>
      <c r="AB30" s="183" t="s">
        <v>35</v>
      </c>
      <c r="AC30" s="12">
        <v>-1.23E-2</v>
      </c>
      <c r="AD30" s="183" t="s">
        <v>184</v>
      </c>
      <c r="AE30" s="12">
        <v>-0.2321</v>
      </c>
      <c r="AF30" s="183" t="s">
        <v>35</v>
      </c>
      <c r="AG30" s="12">
        <v>-0.1409</v>
      </c>
      <c r="AH30" s="183" t="s">
        <v>35</v>
      </c>
      <c r="AI30" s="12">
        <v>-0.13900000000000001</v>
      </c>
      <c r="AJ30" s="183" t="s">
        <v>35</v>
      </c>
      <c r="AK30" s="12">
        <v>-0.1386</v>
      </c>
      <c r="AL30" s="183" t="s">
        <v>35</v>
      </c>
      <c r="AM30" s="12">
        <v>-9.3700000000000006E-2</v>
      </c>
      <c r="AN30" s="183" t="s">
        <v>35</v>
      </c>
      <c r="AO30" s="12">
        <v>-9.2600000000000002E-2</v>
      </c>
      <c r="AP30" s="183" t="s">
        <v>35</v>
      </c>
      <c r="AQ30" s="12">
        <v>-9.1800000000000007E-2</v>
      </c>
      <c r="AR30" s="183" t="s">
        <v>35</v>
      </c>
      <c r="AS30" s="12">
        <v>-6.3899999999999998E-2</v>
      </c>
      <c r="AT30" s="183" t="s">
        <v>41</v>
      </c>
      <c r="AU30" s="12">
        <v>0.41870000000000002</v>
      </c>
      <c r="AV30" s="284" t="s">
        <v>35</v>
      </c>
      <c r="AW30" s="12">
        <v>0.68389999999999995</v>
      </c>
      <c r="AX30" s="284" t="s">
        <v>35</v>
      </c>
      <c r="AY30" s="12">
        <v>0.64490000000000003</v>
      </c>
      <c r="AZ30" s="284" t="s">
        <v>35</v>
      </c>
      <c r="BA30" s="12">
        <v>0.2858</v>
      </c>
      <c r="BB30" s="284" t="s">
        <v>35</v>
      </c>
      <c r="BC30" s="12">
        <v>1</v>
      </c>
      <c r="BD30" s="284" t="s">
        <v>184</v>
      </c>
      <c r="BE30" s="12"/>
      <c r="BF30" s="284" t="s">
        <v>184</v>
      </c>
      <c r="BG30" s="12"/>
      <c r="BH30" s="284" t="s">
        <v>184</v>
      </c>
      <c r="BI30" s="12"/>
      <c r="BJ30" s="284" t="s">
        <v>184</v>
      </c>
      <c r="BK30" s="12"/>
      <c r="BL30" s="284" t="s">
        <v>184</v>
      </c>
      <c r="BM30" s="12"/>
      <c r="BN30" s="284" t="s">
        <v>184</v>
      </c>
      <c r="BO30" s="12"/>
      <c r="BP30" s="284" t="s">
        <v>184</v>
      </c>
      <c r="BQ30" s="12"/>
      <c r="BR30" s="284" t="s">
        <v>184</v>
      </c>
      <c r="BS30" s="12"/>
      <c r="BT30" s="284" t="s">
        <v>184</v>
      </c>
      <c r="BU30" s="12"/>
      <c r="BV30" s="284" t="s">
        <v>184</v>
      </c>
      <c r="BW30" s="12"/>
      <c r="BX30" s="284" t="s">
        <v>184</v>
      </c>
      <c r="BY30" s="12"/>
    </row>
    <row r="31" spans="1:77" s="181" customFormat="1" ht="31.5" customHeight="1" x14ac:dyDescent="0.25">
      <c r="A31" s="181">
        <v>28</v>
      </c>
      <c r="B31" s="182" t="s">
        <v>429</v>
      </c>
      <c r="C31" s="12">
        <v>1.0999999999999999E-2</v>
      </c>
      <c r="D31" s="183" t="s">
        <v>184</v>
      </c>
      <c r="E31" s="12">
        <v>0.26029999999999998</v>
      </c>
      <c r="F31" s="183" t="s">
        <v>35</v>
      </c>
      <c r="G31" s="12">
        <v>1.18E-2</v>
      </c>
      <c r="H31" s="183" t="s">
        <v>184</v>
      </c>
      <c r="I31" s="12">
        <v>0.26179999999999998</v>
      </c>
      <c r="J31" s="183" t="s">
        <v>35</v>
      </c>
      <c r="K31" s="12">
        <v>0.16320000000000001</v>
      </c>
      <c r="L31" s="183" t="s">
        <v>35</v>
      </c>
      <c r="M31" s="12">
        <v>0.45319999999999999</v>
      </c>
      <c r="N31" s="183" t="s">
        <v>35</v>
      </c>
      <c r="O31" s="12">
        <v>0.1651</v>
      </c>
      <c r="P31" s="183" t="s">
        <v>35</v>
      </c>
      <c r="Q31" s="12">
        <v>0.31109999999999999</v>
      </c>
      <c r="R31" s="183" t="s">
        <v>35</v>
      </c>
      <c r="S31" s="12">
        <v>0.25130000000000002</v>
      </c>
      <c r="T31" s="183" t="s">
        <v>35</v>
      </c>
      <c r="U31" s="12">
        <v>0.1027</v>
      </c>
      <c r="V31" s="183" t="s">
        <v>35</v>
      </c>
      <c r="W31" s="12">
        <v>2.3E-2</v>
      </c>
      <c r="X31" s="183" t="s">
        <v>184</v>
      </c>
      <c r="Y31" s="12">
        <v>0.13900000000000001</v>
      </c>
      <c r="Z31" s="183" t="s">
        <v>35</v>
      </c>
      <c r="AA31" s="12">
        <v>8.3799999999999999E-2</v>
      </c>
      <c r="AB31" s="183" t="s">
        <v>35</v>
      </c>
      <c r="AC31" s="12">
        <v>-2.1600000000000001E-2</v>
      </c>
      <c r="AD31" s="183" t="s">
        <v>184</v>
      </c>
      <c r="AE31" s="12">
        <v>-0.22539999999999999</v>
      </c>
      <c r="AF31" s="183" t="s">
        <v>35</v>
      </c>
      <c r="AG31" s="12">
        <v>-0.13689999999999999</v>
      </c>
      <c r="AH31" s="183" t="s">
        <v>35</v>
      </c>
      <c r="AI31" s="12">
        <v>-0.13500000000000001</v>
      </c>
      <c r="AJ31" s="183" t="s">
        <v>35</v>
      </c>
      <c r="AK31" s="12">
        <v>-0.1346</v>
      </c>
      <c r="AL31" s="183" t="s">
        <v>35</v>
      </c>
      <c r="AM31" s="12">
        <v>-9.0999999999999998E-2</v>
      </c>
      <c r="AN31" s="183" t="s">
        <v>35</v>
      </c>
      <c r="AO31" s="12">
        <v>-0.09</v>
      </c>
      <c r="AP31" s="183" t="s">
        <v>35</v>
      </c>
      <c r="AQ31" s="12">
        <v>-8.9200000000000002E-2</v>
      </c>
      <c r="AR31" s="183" t="s">
        <v>35</v>
      </c>
      <c r="AS31" s="12">
        <v>-6.2100000000000002E-2</v>
      </c>
      <c r="AT31" s="183" t="s">
        <v>41</v>
      </c>
      <c r="AU31" s="12">
        <v>0.40660000000000002</v>
      </c>
      <c r="AV31" s="284" t="s">
        <v>35</v>
      </c>
      <c r="AW31" s="12">
        <v>0.6643</v>
      </c>
      <c r="AX31" s="284" t="s">
        <v>35</v>
      </c>
      <c r="AY31" s="12">
        <v>0.27810000000000001</v>
      </c>
      <c r="AZ31" s="284" t="s">
        <v>35</v>
      </c>
      <c r="BA31" s="12">
        <v>0.66090000000000004</v>
      </c>
      <c r="BB31" s="284" t="s">
        <v>35</v>
      </c>
      <c r="BC31" s="12">
        <v>0.4763</v>
      </c>
      <c r="BD31" s="284" t="s">
        <v>35</v>
      </c>
      <c r="BE31" s="12">
        <v>1</v>
      </c>
      <c r="BF31" s="284" t="s">
        <v>184</v>
      </c>
      <c r="BG31" s="12"/>
      <c r="BH31" s="284" t="s">
        <v>184</v>
      </c>
      <c r="BI31" s="12"/>
      <c r="BJ31" s="284" t="s">
        <v>184</v>
      </c>
      <c r="BK31" s="12"/>
      <c r="BL31" s="284" t="s">
        <v>184</v>
      </c>
      <c r="BM31" s="12"/>
      <c r="BN31" s="284" t="s">
        <v>184</v>
      </c>
      <c r="BO31" s="12"/>
      <c r="BP31" s="284" t="s">
        <v>184</v>
      </c>
      <c r="BQ31" s="12"/>
      <c r="BR31" s="284" t="s">
        <v>184</v>
      </c>
      <c r="BS31" s="12"/>
      <c r="BT31" s="284" t="s">
        <v>184</v>
      </c>
      <c r="BU31" s="12"/>
      <c r="BV31" s="284" t="s">
        <v>184</v>
      </c>
      <c r="BW31" s="12"/>
      <c r="BX31" s="284" t="s">
        <v>184</v>
      </c>
      <c r="BY31" s="12"/>
    </row>
    <row r="32" spans="1:77" s="181" customFormat="1" ht="31.5" customHeight="1" x14ac:dyDescent="0.25">
      <c r="A32" s="181">
        <v>29</v>
      </c>
      <c r="B32" s="182" t="s">
        <v>430</v>
      </c>
      <c r="C32" s="12">
        <v>0.1807</v>
      </c>
      <c r="D32" s="183" t="s">
        <v>35</v>
      </c>
      <c r="E32" s="12">
        <v>-4.4999999999999997E-3</v>
      </c>
      <c r="F32" s="183" t="s">
        <v>184</v>
      </c>
      <c r="G32" s="12">
        <v>0.26690000000000003</v>
      </c>
      <c r="H32" s="183" t="s">
        <v>35</v>
      </c>
      <c r="I32" s="12">
        <v>0.27339999999999998</v>
      </c>
      <c r="J32" s="183" t="s">
        <v>35</v>
      </c>
      <c r="K32" s="12">
        <v>0.14530000000000001</v>
      </c>
      <c r="L32" s="183" t="s">
        <v>35</v>
      </c>
      <c r="M32" s="12">
        <v>0.15049999999999999</v>
      </c>
      <c r="N32" s="183" t="s">
        <v>35</v>
      </c>
      <c r="O32" s="12">
        <v>0.46800000000000003</v>
      </c>
      <c r="P32" s="183" t="s">
        <v>35</v>
      </c>
      <c r="Q32" s="12">
        <v>0.2918</v>
      </c>
      <c r="R32" s="183" t="s">
        <v>35</v>
      </c>
      <c r="S32" s="12">
        <v>0.28999999999999998</v>
      </c>
      <c r="T32" s="183" t="s">
        <v>35</v>
      </c>
      <c r="U32" s="12">
        <v>0.1328</v>
      </c>
      <c r="V32" s="183" t="s">
        <v>35</v>
      </c>
      <c r="W32" s="12">
        <v>-9.9000000000000008E-3</v>
      </c>
      <c r="X32" s="183" t="s">
        <v>184</v>
      </c>
      <c r="Y32" s="12">
        <v>0.15939999999999999</v>
      </c>
      <c r="Z32" s="183" t="s">
        <v>35</v>
      </c>
      <c r="AA32" s="12">
        <v>8.7499999999999994E-2</v>
      </c>
      <c r="AB32" s="183" t="s">
        <v>35</v>
      </c>
      <c r="AC32" s="12">
        <v>-4.7399999999999998E-2</v>
      </c>
      <c r="AD32" s="183" t="s">
        <v>39</v>
      </c>
      <c r="AE32" s="12">
        <v>-0.23530000000000001</v>
      </c>
      <c r="AF32" s="183" t="s">
        <v>35</v>
      </c>
      <c r="AG32" s="12">
        <v>-0.1429</v>
      </c>
      <c r="AH32" s="183" t="s">
        <v>35</v>
      </c>
      <c r="AI32" s="12">
        <v>-0.14099999999999999</v>
      </c>
      <c r="AJ32" s="183" t="s">
        <v>35</v>
      </c>
      <c r="AK32" s="12">
        <v>-0.14050000000000001</v>
      </c>
      <c r="AL32" s="183" t="s">
        <v>35</v>
      </c>
      <c r="AM32" s="12">
        <v>-9.5000000000000001E-2</v>
      </c>
      <c r="AN32" s="183" t="s">
        <v>35</v>
      </c>
      <c r="AO32" s="12">
        <v>-9.3899999999999997E-2</v>
      </c>
      <c r="AP32" s="183" t="s">
        <v>35</v>
      </c>
      <c r="AQ32" s="12">
        <v>-9.3100000000000002E-2</v>
      </c>
      <c r="AR32" s="183" t="s">
        <v>35</v>
      </c>
      <c r="AS32" s="12">
        <v>-6.4799999999999996E-2</v>
      </c>
      <c r="AT32" s="183" t="s">
        <v>41</v>
      </c>
      <c r="AU32" s="12">
        <v>0.42459999999999998</v>
      </c>
      <c r="AV32" s="284" t="s">
        <v>35</v>
      </c>
      <c r="AW32" s="12">
        <v>0.28160000000000002</v>
      </c>
      <c r="AX32" s="284" t="s">
        <v>35</v>
      </c>
      <c r="AY32" s="12">
        <v>0.65400000000000003</v>
      </c>
      <c r="AZ32" s="284" t="s">
        <v>35</v>
      </c>
      <c r="BA32" s="12">
        <v>0.69</v>
      </c>
      <c r="BB32" s="284" t="s">
        <v>35</v>
      </c>
      <c r="BC32" s="12">
        <v>0.45319999999999999</v>
      </c>
      <c r="BD32" s="284" t="s">
        <v>35</v>
      </c>
      <c r="BE32" s="12">
        <v>0.46870000000000001</v>
      </c>
      <c r="BF32" s="284" t="s">
        <v>35</v>
      </c>
      <c r="BG32" s="12">
        <v>1</v>
      </c>
      <c r="BH32" s="284" t="s">
        <v>184</v>
      </c>
      <c r="BI32" s="12"/>
      <c r="BJ32" s="284" t="s">
        <v>184</v>
      </c>
      <c r="BK32" s="12"/>
      <c r="BL32" s="284" t="s">
        <v>184</v>
      </c>
      <c r="BM32" s="12"/>
      <c r="BN32" s="284" t="s">
        <v>184</v>
      </c>
      <c r="BO32" s="12"/>
      <c r="BP32" s="284" t="s">
        <v>184</v>
      </c>
      <c r="BQ32" s="12"/>
      <c r="BR32" s="284" t="s">
        <v>184</v>
      </c>
      <c r="BS32" s="12"/>
      <c r="BT32" s="284" t="s">
        <v>184</v>
      </c>
      <c r="BU32" s="12"/>
      <c r="BV32" s="284" t="s">
        <v>184</v>
      </c>
      <c r="BW32" s="12"/>
      <c r="BX32" s="284" t="s">
        <v>184</v>
      </c>
      <c r="BY32" s="12"/>
    </row>
    <row r="33" spans="1:77" s="181" customFormat="1" ht="31.5" customHeight="1" x14ac:dyDescent="0.25">
      <c r="A33" s="181">
        <v>30</v>
      </c>
      <c r="B33" s="182" t="s">
        <v>431</v>
      </c>
      <c r="C33" s="12">
        <v>0.12820000000000001</v>
      </c>
      <c r="D33" s="183" t="s">
        <v>35</v>
      </c>
      <c r="E33" s="12">
        <v>0.1855</v>
      </c>
      <c r="F33" s="183" t="s">
        <v>35</v>
      </c>
      <c r="G33" s="12">
        <v>0.18210000000000001</v>
      </c>
      <c r="H33" s="183" t="s">
        <v>35</v>
      </c>
      <c r="I33" s="12">
        <v>0.1865</v>
      </c>
      <c r="J33" s="183" t="s">
        <v>35</v>
      </c>
      <c r="K33" s="12">
        <v>0.31740000000000002</v>
      </c>
      <c r="L33" s="183" t="s">
        <v>35</v>
      </c>
      <c r="M33" s="12">
        <v>0.32290000000000002</v>
      </c>
      <c r="N33" s="183" t="s">
        <v>35</v>
      </c>
      <c r="O33" s="12">
        <v>0.31940000000000002</v>
      </c>
      <c r="P33" s="183" t="s">
        <v>35</v>
      </c>
      <c r="Q33" s="12">
        <v>0.48570000000000002</v>
      </c>
      <c r="R33" s="183" t="s">
        <v>35</v>
      </c>
      <c r="S33" s="12">
        <v>0.19239999999999999</v>
      </c>
      <c r="T33" s="183" t="s">
        <v>35</v>
      </c>
      <c r="U33" s="12">
        <v>7.5499999999999998E-2</v>
      </c>
      <c r="V33" s="183" t="s">
        <v>41</v>
      </c>
      <c r="W33" s="12">
        <v>1.34E-2</v>
      </c>
      <c r="X33" s="183" t="s">
        <v>184</v>
      </c>
      <c r="Y33" s="12">
        <v>8.7400000000000005E-2</v>
      </c>
      <c r="Z33" s="183" t="s">
        <v>35</v>
      </c>
      <c r="AA33" s="12">
        <v>5.9700000000000003E-2</v>
      </c>
      <c r="AB33" s="183" t="s">
        <v>39</v>
      </c>
      <c r="AC33" s="12">
        <v>-2.2100000000000002E-2</v>
      </c>
      <c r="AD33" s="183" t="s">
        <v>184</v>
      </c>
      <c r="AE33" s="12">
        <v>-0.16059999999999999</v>
      </c>
      <c r="AF33" s="183" t="s">
        <v>35</v>
      </c>
      <c r="AG33" s="12">
        <v>-9.7500000000000003E-2</v>
      </c>
      <c r="AH33" s="183" t="s">
        <v>35</v>
      </c>
      <c r="AI33" s="12">
        <v>-9.6199999999999994E-2</v>
      </c>
      <c r="AJ33" s="183" t="s">
        <v>35</v>
      </c>
      <c r="AK33" s="12">
        <v>-9.5899999999999999E-2</v>
      </c>
      <c r="AL33" s="183" t="s">
        <v>35</v>
      </c>
      <c r="AM33" s="12">
        <v>-6.4899999999999999E-2</v>
      </c>
      <c r="AN33" s="183" t="s">
        <v>41</v>
      </c>
      <c r="AO33" s="12">
        <v>-6.4100000000000004E-2</v>
      </c>
      <c r="AP33" s="183" t="s">
        <v>41</v>
      </c>
      <c r="AQ33" s="12">
        <v>-6.3500000000000001E-2</v>
      </c>
      <c r="AR33" s="183" t="s">
        <v>41</v>
      </c>
      <c r="AS33" s="12">
        <v>-4.4200000000000003E-2</v>
      </c>
      <c r="AT33" s="183" t="s">
        <v>38</v>
      </c>
      <c r="AU33" s="12">
        <v>0.28970000000000001</v>
      </c>
      <c r="AV33" s="284" t="s">
        <v>35</v>
      </c>
      <c r="AW33" s="12">
        <v>0.47320000000000001</v>
      </c>
      <c r="AX33" s="284" t="s">
        <v>35</v>
      </c>
      <c r="AY33" s="12">
        <v>0.44629999999999997</v>
      </c>
      <c r="AZ33" s="284" t="s">
        <v>35</v>
      </c>
      <c r="BA33" s="12">
        <v>0.4708</v>
      </c>
      <c r="BB33" s="284" t="s">
        <v>35</v>
      </c>
      <c r="BC33" s="12">
        <v>0.69199999999999995</v>
      </c>
      <c r="BD33" s="284" t="s">
        <v>35</v>
      </c>
      <c r="BE33" s="12">
        <v>0.71240000000000003</v>
      </c>
      <c r="BF33" s="284" t="s">
        <v>35</v>
      </c>
      <c r="BG33" s="12">
        <v>0.68230000000000002</v>
      </c>
      <c r="BH33" s="284" t="s">
        <v>35</v>
      </c>
      <c r="BI33" s="12">
        <v>1</v>
      </c>
      <c r="BJ33" s="284" t="s">
        <v>184</v>
      </c>
      <c r="BK33" s="12"/>
      <c r="BL33" s="284" t="s">
        <v>184</v>
      </c>
      <c r="BM33" s="12"/>
      <c r="BN33" s="284" t="s">
        <v>184</v>
      </c>
      <c r="BO33" s="12"/>
      <c r="BP33" s="284" t="s">
        <v>184</v>
      </c>
      <c r="BQ33" s="12"/>
      <c r="BR33" s="284" t="s">
        <v>184</v>
      </c>
      <c r="BS33" s="12"/>
      <c r="BT33" s="284" t="s">
        <v>184</v>
      </c>
      <c r="BU33" s="12"/>
      <c r="BV33" s="284" t="s">
        <v>184</v>
      </c>
      <c r="BW33" s="12"/>
      <c r="BX33" s="284" t="s">
        <v>184</v>
      </c>
      <c r="BY33" s="12"/>
    </row>
    <row r="34" spans="1:77" s="181" customFormat="1" ht="31.5" customHeight="1" x14ac:dyDescent="0.25">
      <c r="A34" s="181">
        <v>31</v>
      </c>
      <c r="B34" s="182" t="s">
        <v>432</v>
      </c>
      <c r="C34" s="12">
        <v>0.23280000000000001</v>
      </c>
      <c r="D34" s="183" t="s">
        <v>35</v>
      </c>
      <c r="E34" s="12">
        <v>9.7999999999999997E-3</v>
      </c>
      <c r="F34" s="183" t="s">
        <v>184</v>
      </c>
      <c r="G34" s="12">
        <v>-1.6000000000000001E-3</v>
      </c>
      <c r="H34" s="183" t="s">
        <v>184</v>
      </c>
      <c r="I34" s="12">
        <v>2.1000000000000001E-2</v>
      </c>
      <c r="J34" s="183" t="s">
        <v>184</v>
      </c>
      <c r="K34" s="12">
        <v>6.7999999999999996E-3</v>
      </c>
      <c r="L34" s="183" t="s">
        <v>184</v>
      </c>
      <c r="M34" s="12">
        <v>1.3100000000000001E-2</v>
      </c>
      <c r="N34" s="183" t="s">
        <v>184</v>
      </c>
      <c r="O34" s="12">
        <v>1.01E-2</v>
      </c>
      <c r="P34" s="183" t="s">
        <v>184</v>
      </c>
      <c r="Q34" s="12">
        <v>7.4999999999999997E-3</v>
      </c>
      <c r="R34" s="183" t="s">
        <v>184</v>
      </c>
      <c r="S34" s="12">
        <v>0.16020000000000001</v>
      </c>
      <c r="T34" s="183" t="s">
        <v>35</v>
      </c>
      <c r="U34" s="12">
        <v>5.16E-2</v>
      </c>
      <c r="V34" s="183" t="s">
        <v>39</v>
      </c>
      <c r="W34" s="12">
        <v>-0.20130000000000001</v>
      </c>
      <c r="X34" s="183" t="s">
        <v>35</v>
      </c>
      <c r="Y34" s="12">
        <v>0.21579999999999999</v>
      </c>
      <c r="Z34" s="183" t="s">
        <v>35</v>
      </c>
      <c r="AA34" s="12">
        <v>0.19109999999999999</v>
      </c>
      <c r="AB34" s="183" t="s">
        <v>35</v>
      </c>
      <c r="AC34" s="12">
        <v>-3.0499999999999999E-2</v>
      </c>
      <c r="AD34" s="183" t="s">
        <v>184</v>
      </c>
      <c r="AE34" s="12">
        <v>-0.54879999999999995</v>
      </c>
      <c r="AF34" s="183" t="s">
        <v>35</v>
      </c>
      <c r="AG34" s="12">
        <v>-0.3332</v>
      </c>
      <c r="AH34" s="183" t="s">
        <v>35</v>
      </c>
      <c r="AI34" s="12">
        <v>-0.32879999999999998</v>
      </c>
      <c r="AJ34" s="183" t="s">
        <v>35</v>
      </c>
      <c r="AK34" s="12">
        <v>-0.32769999999999999</v>
      </c>
      <c r="AL34" s="183" t="s">
        <v>35</v>
      </c>
      <c r="AM34" s="12">
        <v>-0.22159999999999999</v>
      </c>
      <c r="AN34" s="183" t="s">
        <v>35</v>
      </c>
      <c r="AO34" s="12">
        <v>-0.21909999999999999</v>
      </c>
      <c r="AP34" s="183" t="s">
        <v>35</v>
      </c>
      <c r="AQ34" s="12">
        <v>-0.2172</v>
      </c>
      <c r="AR34" s="183" t="s">
        <v>35</v>
      </c>
      <c r="AS34" s="12">
        <v>-0.1512</v>
      </c>
      <c r="AT34" s="183" t="s">
        <v>35</v>
      </c>
      <c r="AU34" s="12">
        <v>-0.3916</v>
      </c>
      <c r="AV34" s="284" t="s">
        <v>35</v>
      </c>
      <c r="AW34" s="12">
        <v>-0.2397</v>
      </c>
      <c r="AX34" s="284" t="s">
        <v>35</v>
      </c>
      <c r="AY34" s="12">
        <v>-0.25419999999999998</v>
      </c>
      <c r="AZ34" s="284" t="s">
        <v>35</v>
      </c>
      <c r="BA34" s="12">
        <v>-0.24099999999999999</v>
      </c>
      <c r="BB34" s="284" t="s">
        <v>35</v>
      </c>
      <c r="BC34" s="12">
        <v>-0.16400000000000001</v>
      </c>
      <c r="BD34" s="284" t="s">
        <v>35</v>
      </c>
      <c r="BE34" s="12">
        <v>-0.15920000000000001</v>
      </c>
      <c r="BF34" s="284" t="s">
        <v>35</v>
      </c>
      <c r="BG34" s="12">
        <v>-0.1663</v>
      </c>
      <c r="BH34" s="284" t="s">
        <v>35</v>
      </c>
      <c r="BI34" s="12">
        <v>-0.1135</v>
      </c>
      <c r="BJ34" s="284" t="s">
        <v>35</v>
      </c>
      <c r="BK34" s="12">
        <v>1</v>
      </c>
      <c r="BL34" s="284" t="s">
        <v>184</v>
      </c>
      <c r="BM34" s="12"/>
      <c r="BN34" s="284" t="s">
        <v>184</v>
      </c>
      <c r="BO34" s="12"/>
      <c r="BP34" s="284" t="s">
        <v>184</v>
      </c>
      <c r="BQ34" s="12"/>
      <c r="BR34" s="284" t="s">
        <v>184</v>
      </c>
      <c r="BS34" s="12"/>
      <c r="BT34" s="284" t="s">
        <v>184</v>
      </c>
      <c r="BU34" s="12"/>
      <c r="BV34" s="284" t="s">
        <v>184</v>
      </c>
      <c r="BW34" s="12"/>
      <c r="BX34" s="284" t="s">
        <v>184</v>
      </c>
      <c r="BY34" s="12"/>
    </row>
    <row r="35" spans="1:77" s="181" customFormat="1" ht="31.5" customHeight="1" x14ac:dyDescent="0.25">
      <c r="A35" s="181">
        <v>32</v>
      </c>
      <c r="B35" s="182" t="s">
        <v>433</v>
      </c>
      <c r="C35" s="12">
        <v>0.21360000000000001</v>
      </c>
      <c r="D35" s="183" t="s">
        <v>35</v>
      </c>
      <c r="E35" s="12">
        <v>0.40970000000000001</v>
      </c>
      <c r="F35" s="183" t="s">
        <v>35</v>
      </c>
      <c r="G35" s="12">
        <v>4.7000000000000002E-3</v>
      </c>
      <c r="H35" s="183" t="s">
        <v>184</v>
      </c>
      <c r="I35" s="12">
        <v>1.11E-2</v>
      </c>
      <c r="J35" s="183" t="s">
        <v>184</v>
      </c>
      <c r="K35" s="12">
        <v>0.24079999999999999</v>
      </c>
      <c r="L35" s="183" t="s">
        <v>35</v>
      </c>
      <c r="M35" s="12">
        <v>0.245</v>
      </c>
      <c r="N35" s="183" t="s">
        <v>35</v>
      </c>
      <c r="O35" s="12">
        <v>8.9999999999999993E-3</v>
      </c>
      <c r="P35" s="183" t="s">
        <v>184</v>
      </c>
      <c r="Q35" s="12">
        <v>0.1613</v>
      </c>
      <c r="R35" s="183" t="s">
        <v>35</v>
      </c>
      <c r="S35" s="12">
        <v>7.7100000000000002E-2</v>
      </c>
      <c r="T35" s="183" t="s">
        <v>41</v>
      </c>
      <c r="U35" s="12">
        <v>2.93E-2</v>
      </c>
      <c r="V35" s="183" t="s">
        <v>184</v>
      </c>
      <c r="W35" s="12">
        <v>-0.1459</v>
      </c>
      <c r="X35" s="183" t="s">
        <v>35</v>
      </c>
      <c r="Y35" s="12">
        <v>0.13400000000000001</v>
      </c>
      <c r="Z35" s="183" t="s">
        <v>35</v>
      </c>
      <c r="AA35" s="12">
        <v>0.13189999999999999</v>
      </c>
      <c r="AB35" s="183" t="s">
        <v>35</v>
      </c>
      <c r="AC35" s="12">
        <v>-2.1899999999999999E-2</v>
      </c>
      <c r="AD35" s="183" t="s">
        <v>184</v>
      </c>
      <c r="AE35" s="12">
        <v>-0.35470000000000002</v>
      </c>
      <c r="AF35" s="183" t="s">
        <v>35</v>
      </c>
      <c r="AG35" s="12">
        <v>-0.21540000000000001</v>
      </c>
      <c r="AH35" s="183" t="s">
        <v>35</v>
      </c>
      <c r="AI35" s="12">
        <v>-0.21249999999999999</v>
      </c>
      <c r="AJ35" s="183" t="s">
        <v>35</v>
      </c>
      <c r="AK35" s="12">
        <v>-0.21179999999999999</v>
      </c>
      <c r="AL35" s="183" t="s">
        <v>35</v>
      </c>
      <c r="AM35" s="12">
        <v>-0.14330000000000001</v>
      </c>
      <c r="AN35" s="183" t="s">
        <v>35</v>
      </c>
      <c r="AO35" s="12">
        <v>-0.1416</v>
      </c>
      <c r="AP35" s="183" t="s">
        <v>35</v>
      </c>
      <c r="AQ35" s="12">
        <v>-0.1404</v>
      </c>
      <c r="AR35" s="183" t="s">
        <v>35</v>
      </c>
      <c r="AS35" s="12">
        <v>-9.7699999999999995E-2</v>
      </c>
      <c r="AT35" s="183" t="s">
        <v>35</v>
      </c>
      <c r="AU35" s="12">
        <v>-0.25309999999999999</v>
      </c>
      <c r="AV35" s="284" t="s">
        <v>35</v>
      </c>
      <c r="AW35" s="12">
        <v>-0.155</v>
      </c>
      <c r="AX35" s="284" t="s">
        <v>35</v>
      </c>
      <c r="AY35" s="12">
        <v>-0.1643</v>
      </c>
      <c r="AZ35" s="284" t="s">
        <v>35</v>
      </c>
      <c r="BA35" s="12">
        <v>-0.15570000000000001</v>
      </c>
      <c r="BB35" s="284" t="s">
        <v>35</v>
      </c>
      <c r="BC35" s="12">
        <v>-0.106</v>
      </c>
      <c r="BD35" s="284" t="s">
        <v>35</v>
      </c>
      <c r="BE35" s="12">
        <v>-0.10290000000000001</v>
      </c>
      <c r="BF35" s="284" t="s">
        <v>35</v>
      </c>
      <c r="BG35" s="12">
        <v>-0.1075</v>
      </c>
      <c r="BH35" s="284" t="s">
        <v>35</v>
      </c>
      <c r="BI35" s="12">
        <v>-7.3300000000000004E-2</v>
      </c>
      <c r="BJ35" s="284" t="s">
        <v>41</v>
      </c>
      <c r="BK35" s="12">
        <v>0.64639999999999997</v>
      </c>
      <c r="BL35" s="284" t="s">
        <v>35</v>
      </c>
      <c r="BM35" s="12">
        <v>1</v>
      </c>
      <c r="BN35" s="284" t="s">
        <v>184</v>
      </c>
      <c r="BO35" s="12"/>
      <c r="BP35" s="284" t="s">
        <v>184</v>
      </c>
      <c r="BQ35" s="12"/>
      <c r="BR35" s="284" t="s">
        <v>184</v>
      </c>
      <c r="BS35" s="12"/>
      <c r="BT35" s="284" t="s">
        <v>184</v>
      </c>
      <c r="BU35" s="12"/>
      <c r="BV35" s="284" t="s">
        <v>184</v>
      </c>
      <c r="BW35" s="12"/>
      <c r="BX35" s="284" t="s">
        <v>184</v>
      </c>
      <c r="BY35" s="12"/>
    </row>
    <row r="36" spans="1:77" s="181" customFormat="1" ht="31.5" customHeight="1" x14ac:dyDescent="0.25">
      <c r="A36" s="181">
        <v>33</v>
      </c>
      <c r="B36" s="182" t="s">
        <v>434</v>
      </c>
      <c r="C36" s="12">
        <v>0.41660000000000003</v>
      </c>
      <c r="D36" s="183" t="s">
        <v>35</v>
      </c>
      <c r="E36" s="12">
        <v>1.21E-2</v>
      </c>
      <c r="F36" s="183" t="s">
        <v>184</v>
      </c>
      <c r="G36" s="12">
        <v>0.40229999999999999</v>
      </c>
      <c r="H36" s="183" t="s">
        <v>35</v>
      </c>
      <c r="I36" s="12">
        <v>1.44E-2</v>
      </c>
      <c r="J36" s="183" t="s">
        <v>184</v>
      </c>
      <c r="K36" s="12">
        <v>0.24079999999999999</v>
      </c>
      <c r="L36" s="183" t="s">
        <v>35</v>
      </c>
      <c r="M36" s="12">
        <v>1.2800000000000001E-2</v>
      </c>
      <c r="N36" s="183" t="s">
        <v>184</v>
      </c>
      <c r="O36" s="12">
        <v>0.2437</v>
      </c>
      <c r="P36" s="183" t="s">
        <v>35</v>
      </c>
      <c r="Q36" s="12">
        <v>0.1613</v>
      </c>
      <c r="R36" s="183" t="s">
        <v>35</v>
      </c>
      <c r="S36" s="12">
        <v>0.1095</v>
      </c>
      <c r="T36" s="183" t="s">
        <v>35</v>
      </c>
      <c r="U36" s="12">
        <v>4.3499999999999997E-2</v>
      </c>
      <c r="V36" s="183" t="s">
        <v>38</v>
      </c>
      <c r="W36" s="12">
        <v>-0.129</v>
      </c>
      <c r="X36" s="183" t="s">
        <v>35</v>
      </c>
      <c r="Y36" s="12">
        <v>0.1477</v>
      </c>
      <c r="Z36" s="183" t="s">
        <v>35</v>
      </c>
      <c r="AA36" s="12">
        <v>0.11509999999999999</v>
      </c>
      <c r="AB36" s="183" t="s">
        <v>35</v>
      </c>
      <c r="AC36" s="12">
        <v>-7.6E-3</v>
      </c>
      <c r="AD36" s="183" t="s">
        <v>184</v>
      </c>
      <c r="AE36" s="12">
        <v>-0.35470000000000002</v>
      </c>
      <c r="AF36" s="183" t="s">
        <v>35</v>
      </c>
      <c r="AG36" s="12">
        <v>-0.21540000000000001</v>
      </c>
      <c r="AH36" s="183" t="s">
        <v>35</v>
      </c>
      <c r="AI36" s="12">
        <v>-0.21249999999999999</v>
      </c>
      <c r="AJ36" s="183" t="s">
        <v>35</v>
      </c>
      <c r="AK36" s="12">
        <v>-0.21179999999999999</v>
      </c>
      <c r="AL36" s="183" t="s">
        <v>35</v>
      </c>
      <c r="AM36" s="12">
        <v>-0.14330000000000001</v>
      </c>
      <c r="AN36" s="183" t="s">
        <v>35</v>
      </c>
      <c r="AO36" s="12">
        <v>-0.1416</v>
      </c>
      <c r="AP36" s="183" t="s">
        <v>35</v>
      </c>
      <c r="AQ36" s="12">
        <v>-0.1404</v>
      </c>
      <c r="AR36" s="183" t="s">
        <v>35</v>
      </c>
      <c r="AS36" s="12">
        <v>-9.7699999999999995E-2</v>
      </c>
      <c r="AT36" s="183" t="s">
        <v>35</v>
      </c>
      <c r="AU36" s="12">
        <v>-0.25309999999999999</v>
      </c>
      <c r="AV36" s="284" t="s">
        <v>35</v>
      </c>
      <c r="AW36" s="12">
        <v>-0.155</v>
      </c>
      <c r="AX36" s="284" t="s">
        <v>35</v>
      </c>
      <c r="AY36" s="12">
        <v>-0.1643</v>
      </c>
      <c r="AZ36" s="284" t="s">
        <v>35</v>
      </c>
      <c r="BA36" s="12">
        <v>-0.15570000000000001</v>
      </c>
      <c r="BB36" s="284" t="s">
        <v>35</v>
      </c>
      <c r="BC36" s="12">
        <v>-0.106</v>
      </c>
      <c r="BD36" s="284" t="s">
        <v>35</v>
      </c>
      <c r="BE36" s="12">
        <v>-0.10290000000000001</v>
      </c>
      <c r="BF36" s="284" t="s">
        <v>35</v>
      </c>
      <c r="BG36" s="12">
        <v>-0.1075</v>
      </c>
      <c r="BH36" s="284" t="s">
        <v>35</v>
      </c>
      <c r="BI36" s="12">
        <v>-7.3300000000000004E-2</v>
      </c>
      <c r="BJ36" s="284" t="s">
        <v>41</v>
      </c>
      <c r="BK36" s="12">
        <v>0.64639999999999997</v>
      </c>
      <c r="BL36" s="284" t="s">
        <v>35</v>
      </c>
      <c r="BM36" s="12">
        <v>0.42620000000000002</v>
      </c>
      <c r="BN36" s="284" t="s">
        <v>35</v>
      </c>
      <c r="BO36" s="12">
        <v>1</v>
      </c>
      <c r="BP36" s="284" t="s">
        <v>184</v>
      </c>
      <c r="BQ36" s="12"/>
      <c r="BR36" s="284" t="s">
        <v>184</v>
      </c>
      <c r="BS36" s="12"/>
      <c r="BT36" s="284" t="s">
        <v>184</v>
      </c>
      <c r="BU36" s="12"/>
      <c r="BV36" s="284" t="s">
        <v>184</v>
      </c>
      <c r="BW36" s="12"/>
      <c r="BX36" s="284" t="s">
        <v>184</v>
      </c>
      <c r="BY36" s="12"/>
    </row>
    <row r="37" spans="1:77" s="181" customFormat="1" ht="31.5" customHeight="1" x14ac:dyDescent="0.25">
      <c r="A37" s="181">
        <v>34</v>
      </c>
      <c r="B37" s="182" t="s">
        <v>435</v>
      </c>
      <c r="C37" s="12">
        <v>0.1011</v>
      </c>
      <c r="D37" s="183" t="s">
        <v>35</v>
      </c>
      <c r="E37" s="12">
        <v>3.8999999999999998E-3</v>
      </c>
      <c r="F37" s="183" t="s">
        <v>184</v>
      </c>
      <c r="G37" s="12">
        <v>-2.0000000000000001E-4</v>
      </c>
      <c r="H37" s="183" t="s">
        <v>184</v>
      </c>
      <c r="I37" s="12">
        <v>0.41499999999999998</v>
      </c>
      <c r="J37" s="183" t="s">
        <v>35</v>
      </c>
      <c r="K37" s="12">
        <v>3.8999999999999998E-3</v>
      </c>
      <c r="L37" s="183" t="s">
        <v>184</v>
      </c>
      <c r="M37" s="12">
        <v>0.2409</v>
      </c>
      <c r="N37" s="183" t="s">
        <v>35</v>
      </c>
      <c r="O37" s="12">
        <v>0.23960000000000001</v>
      </c>
      <c r="P37" s="183" t="s">
        <v>35</v>
      </c>
      <c r="Q37" s="12">
        <v>0.15859999999999999</v>
      </c>
      <c r="R37" s="183" t="s">
        <v>35</v>
      </c>
      <c r="S37" s="12">
        <v>0.11749999999999999</v>
      </c>
      <c r="T37" s="183" t="s">
        <v>35</v>
      </c>
      <c r="U37" s="12">
        <v>3.2500000000000001E-2</v>
      </c>
      <c r="V37" s="183" t="s">
        <v>184</v>
      </c>
      <c r="W37" s="12">
        <v>-0.17749999999999999</v>
      </c>
      <c r="X37" s="183" t="s">
        <v>35</v>
      </c>
      <c r="Y37" s="12">
        <v>0.127</v>
      </c>
      <c r="Z37" s="183" t="s">
        <v>35</v>
      </c>
      <c r="AA37" s="12">
        <v>0.1217</v>
      </c>
      <c r="AB37" s="183" t="s">
        <v>35</v>
      </c>
      <c r="AC37" s="12">
        <v>-6.1199999999999997E-2</v>
      </c>
      <c r="AD37" s="183" t="s">
        <v>39</v>
      </c>
      <c r="AE37" s="12">
        <v>-0.35730000000000001</v>
      </c>
      <c r="AF37" s="183" t="s">
        <v>35</v>
      </c>
      <c r="AG37" s="12">
        <v>-0.21690000000000001</v>
      </c>
      <c r="AH37" s="183" t="s">
        <v>35</v>
      </c>
      <c r="AI37" s="12">
        <v>-0.214</v>
      </c>
      <c r="AJ37" s="183" t="s">
        <v>35</v>
      </c>
      <c r="AK37" s="12">
        <v>-0.21329999999999999</v>
      </c>
      <c r="AL37" s="183" t="s">
        <v>35</v>
      </c>
      <c r="AM37" s="12">
        <v>-0.14430000000000001</v>
      </c>
      <c r="AN37" s="183" t="s">
        <v>35</v>
      </c>
      <c r="AO37" s="12">
        <v>-0.1426</v>
      </c>
      <c r="AP37" s="183" t="s">
        <v>35</v>
      </c>
      <c r="AQ37" s="12">
        <v>-0.1414</v>
      </c>
      <c r="AR37" s="183" t="s">
        <v>35</v>
      </c>
      <c r="AS37" s="12">
        <v>-9.8400000000000001E-2</v>
      </c>
      <c r="AT37" s="183" t="s">
        <v>35</v>
      </c>
      <c r="AU37" s="12">
        <v>-0.25490000000000002</v>
      </c>
      <c r="AV37" s="284" t="s">
        <v>35</v>
      </c>
      <c r="AW37" s="12">
        <v>-0.15609999999999999</v>
      </c>
      <c r="AX37" s="284" t="s">
        <v>35</v>
      </c>
      <c r="AY37" s="12">
        <v>-0.16550000000000001</v>
      </c>
      <c r="AZ37" s="284" t="s">
        <v>35</v>
      </c>
      <c r="BA37" s="12">
        <v>-0.15690000000000001</v>
      </c>
      <c r="BB37" s="284" t="s">
        <v>35</v>
      </c>
      <c r="BC37" s="12">
        <v>-0.1067</v>
      </c>
      <c r="BD37" s="284" t="s">
        <v>35</v>
      </c>
      <c r="BE37" s="12">
        <v>-0.1037</v>
      </c>
      <c r="BF37" s="284" t="s">
        <v>35</v>
      </c>
      <c r="BG37" s="12">
        <v>-0.1082</v>
      </c>
      <c r="BH37" s="284" t="s">
        <v>35</v>
      </c>
      <c r="BI37" s="12">
        <v>-7.3899999999999993E-2</v>
      </c>
      <c r="BJ37" s="284" t="s">
        <v>41</v>
      </c>
      <c r="BK37" s="12">
        <v>0.65100000000000002</v>
      </c>
      <c r="BL37" s="284" t="s">
        <v>35</v>
      </c>
      <c r="BM37" s="12">
        <v>0.41720000000000002</v>
      </c>
      <c r="BN37" s="284" t="s">
        <v>35</v>
      </c>
      <c r="BO37" s="12">
        <v>0.42199999999999999</v>
      </c>
      <c r="BP37" s="284" t="s">
        <v>35</v>
      </c>
      <c r="BQ37" s="12">
        <v>1</v>
      </c>
      <c r="BR37" s="284" t="s">
        <v>184</v>
      </c>
      <c r="BS37" s="12"/>
      <c r="BT37" s="284" t="s">
        <v>184</v>
      </c>
      <c r="BU37" s="12"/>
      <c r="BV37" s="284" t="s">
        <v>184</v>
      </c>
      <c r="BW37" s="12"/>
      <c r="BX37" s="284" t="s">
        <v>184</v>
      </c>
      <c r="BY37" s="12"/>
    </row>
    <row r="38" spans="1:77" s="194" customFormat="1" ht="31.5" customHeight="1" x14ac:dyDescent="0.25">
      <c r="A38" s="194">
        <v>35</v>
      </c>
      <c r="B38" s="195" t="s">
        <v>436</v>
      </c>
      <c r="C38" s="196">
        <v>0.32150000000000001</v>
      </c>
      <c r="D38" s="197" t="s">
        <v>35</v>
      </c>
      <c r="E38" s="196">
        <v>0.28050000000000003</v>
      </c>
      <c r="F38" s="197" t="s">
        <v>35</v>
      </c>
      <c r="G38" s="196">
        <v>0.27539999999999998</v>
      </c>
      <c r="H38" s="197" t="s">
        <v>35</v>
      </c>
      <c r="I38" s="196">
        <v>8.6999999999999994E-3</v>
      </c>
      <c r="J38" s="197" t="s">
        <v>184</v>
      </c>
      <c r="K38" s="196">
        <v>0.48</v>
      </c>
      <c r="L38" s="197" t="s">
        <v>35</v>
      </c>
      <c r="M38" s="196">
        <v>0.16900000000000001</v>
      </c>
      <c r="N38" s="197" t="s">
        <v>35</v>
      </c>
      <c r="O38" s="196">
        <v>0.16550000000000001</v>
      </c>
      <c r="P38" s="197" t="s">
        <v>35</v>
      </c>
      <c r="Q38" s="196">
        <v>0.31900000000000001</v>
      </c>
      <c r="R38" s="197" t="s">
        <v>35</v>
      </c>
      <c r="S38" s="196">
        <v>7.3999999999999996E-2</v>
      </c>
      <c r="T38" s="197" t="s">
        <v>41</v>
      </c>
      <c r="U38" s="196">
        <v>3.4099999999999998E-2</v>
      </c>
      <c r="V38" s="197" t="s">
        <v>184</v>
      </c>
      <c r="W38" s="196">
        <v>-0.1045</v>
      </c>
      <c r="X38" s="197" t="s">
        <v>35</v>
      </c>
      <c r="Y38" s="196">
        <v>0.1071</v>
      </c>
      <c r="Z38" s="197" t="s">
        <v>35</v>
      </c>
      <c r="AA38" s="196">
        <v>9.0300000000000005E-2</v>
      </c>
      <c r="AB38" s="197" t="s">
        <v>35</v>
      </c>
      <c r="AC38" s="196">
        <v>-1.2699999999999999E-2</v>
      </c>
      <c r="AD38" s="197" t="s">
        <v>184</v>
      </c>
      <c r="AE38" s="196">
        <v>-0.24279999999999999</v>
      </c>
      <c r="AF38" s="197" t="s">
        <v>35</v>
      </c>
      <c r="AG38" s="196">
        <v>-0.1474</v>
      </c>
      <c r="AH38" s="197" t="s">
        <v>35</v>
      </c>
      <c r="AI38" s="196">
        <v>-0.14549999999999999</v>
      </c>
      <c r="AJ38" s="197" t="s">
        <v>35</v>
      </c>
      <c r="AK38" s="196">
        <v>-0.14499999999999999</v>
      </c>
      <c r="AL38" s="197" t="s">
        <v>35</v>
      </c>
      <c r="AM38" s="196">
        <v>-9.8100000000000007E-2</v>
      </c>
      <c r="AN38" s="197" t="s">
        <v>35</v>
      </c>
      <c r="AO38" s="196">
        <v>-9.69E-2</v>
      </c>
      <c r="AP38" s="197" t="s">
        <v>35</v>
      </c>
      <c r="AQ38" s="196">
        <v>-9.6100000000000005E-2</v>
      </c>
      <c r="AR38" s="197" t="s">
        <v>35</v>
      </c>
      <c r="AS38" s="196">
        <v>-6.6900000000000001E-2</v>
      </c>
      <c r="AT38" s="197" t="s">
        <v>41</v>
      </c>
      <c r="AU38" s="196">
        <v>-0.17330000000000001</v>
      </c>
      <c r="AV38" s="285" t="s">
        <v>35</v>
      </c>
      <c r="AW38" s="196">
        <v>-0.1061</v>
      </c>
      <c r="AX38" s="285" t="s">
        <v>35</v>
      </c>
      <c r="AY38" s="196">
        <v>-0.1125</v>
      </c>
      <c r="AZ38" s="285" t="s">
        <v>35</v>
      </c>
      <c r="BA38" s="196">
        <v>-0.1066</v>
      </c>
      <c r="BB38" s="285" t="s">
        <v>35</v>
      </c>
      <c r="BC38" s="196">
        <v>-7.2599999999999998E-2</v>
      </c>
      <c r="BD38" s="285" t="s">
        <v>41</v>
      </c>
      <c r="BE38" s="196">
        <v>-7.0499999999999993E-2</v>
      </c>
      <c r="BF38" s="285" t="s">
        <v>41</v>
      </c>
      <c r="BG38" s="196">
        <v>-7.3599999999999999E-2</v>
      </c>
      <c r="BH38" s="285" t="s">
        <v>41</v>
      </c>
      <c r="BI38" s="196">
        <v>-5.0200000000000002E-2</v>
      </c>
      <c r="BJ38" s="285" t="s">
        <v>39</v>
      </c>
      <c r="BK38" s="196">
        <v>0.4425</v>
      </c>
      <c r="BL38" s="285" t="s">
        <v>35</v>
      </c>
      <c r="BM38" s="196">
        <v>0.68459999999999999</v>
      </c>
      <c r="BN38" s="285" t="s">
        <v>35</v>
      </c>
      <c r="BO38" s="196">
        <v>0.68459999999999999</v>
      </c>
      <c r="BP38" s="285" t="s">
        <v>35</v>
      </c>
      <c r="BQ38" s="196">
        <v>0.28720000000000001</v>
      </c>
      <c r="BR38" s="285" t="s">
        <v>35</v>
      </c>
      <c r="BS38" s="196">
        <v>1</v>
      </c>
      <c r="BT38" s="285" t="s">
        <v>184</v>
      </c>
      <c r="BU38" s="196"/>
      <c r="BV38" s="285" t="s">
        <v>184</v>
      </c>
      <c r="BW38" s="196"/>
      <c r="BX38" s="285" t="s">
        <v>184</v>
      </c>
      <c r="BY38" s="196"/>
    </row>
    <row r="39" spans="1:77" s="194" customFormat="1" ht="31.5" customHeight="1" x14ac:dyDescent="0.25">
      <c r="A39" s="194">
        <v>36</v>
      </c>
      <c r="B39" s="195" t="s">
        <v>437</v>
      </c>
      <c r="C39" s="196">
        <v>0.1108</v>
      </c>
      <c r="D39" s="197" t="s">
        <v>35</v>
      </c>
      <c r="E39" s="196">
        <v>0.27929999999999999</v>
      </c>
      <c r="F39" s="197" t="s">
        <v>35</v>
      </c>
      <c r="G39" s="196">
        <v>4.3E-3</v>
      </c>
      <c r="H39" s="197" t="s">
        <v>184</v>
      </c>
      <c r="I39" s="196">
        <v>0.28089999999999998</v>
      </c>
      <c r="J39" s="197" t="s">
        <v>35</v>
      </c>
      <c r="K39" s="196">
        <v>0.16539999999999999</v>
      </c>
      <c r="L39" s="197" t="s">
        <v>35</v>
      </c>
      <c r="M39" s="196">
        <v>0.48609999999999998</v>
      </c>
      <c r="N39" s="197" t="s">
        <v>35</v>
      </c>
      <c r="O39" s="196">
        <v>0.16739999999999999</v>
      </c>
      <c r="P39" s="197" t="s">
        <v>35</v>
      </c>
      <c r="Q39" s="196">
        <v>0.3211</v>
      </c>
      <c r="R39" s="197" t="s">
        <v>35</v>
      </c>
      <c r="S39" s="196">
        <v>5.8099999999999999E-2</v>
      </c>
      <c r="T39" s="197" t="s">
        <v>39</v>
      </c>
      <c r="U39" s="196">
        <v>3.27E-2</v>
      </c>
      <c r="V39" s="197" t="s">
        <v>184</v>
      </c>
      <c r="W39" s="196">
        <v>-0.15290000000000001</v>
      </c>
      <c r="X39" s="197" t="s">
        <v>35</v>
      </c>
      <c r="Y39" s="196">
        <v>9.1800000000000007E-2</v>
      </c>
      <c r="Z39" s="197" t="s">
        <v>35</v>
      </c>
      <c r="AA39" s="196">
        <v>8.9899999999999994E-2</v>
      </c>
      <c r="AB39" s="196" t="s">
        <v>35</v>
      </c>
      <c r="AC39" s="196">
        <v>-5.0700000000000002E-2</v>
      </c>
      <c r="AD39" s="197" t="s">
        <v>39</v>
      </c>
      <c r="AE39" s="196">
        <v>-0.24179999999999999</v>
      </c>
      <c r="AF39" s="197" t="s">
        <v>35</v>
      </c>
      <c r="AG39" s="196">
        <v>-0.14680000000000001</v>
      </c>
      <c r="AH39" s="197" t="s">
        <v>35</v>
      </c>
      <c r="AI39" s="196">
        <v>-0.1449</v>
      </c>
      <c r="AJ39" s="197" t="s">
        <v>35</v>
      </c>
      <c r="AK39" s="196">
        <v>-0.1444</v>
      </c>
      <c r="AL39" s="197" t="s">
        <v>35</v>
      </c>
      <c r="AM39" s="196">
        <v>-9.7600000000000006E-2</v>
      </c>
      <c r="AN39" s="197" t="s">
        <v>35</v>
      </c>
      <c r="AO39" s="196">
        <v>-9.6500000000000002E-2</v>
      </c>
      <c r="AP39" s="197" t="s">
        <v>35</v>
      </c>
      <c r="AQ39" s="196">
        <v>-9.5699999999999993E-2</v>
      </c>
      <c r="AR39" s="197" t="s">
        <v>35</v>
      </c>
      <c r="AS39" s="196">
        <v>-6.6600000000000006E-2</v>
      </c>
      <c r="AT39" s="197" t="s">
        <v>41</v>
      </c>
      <c r="AU39" s="196">
        <v>-0.17249999999999999</v>
      </c>
      <c r="AV39" s="285" t="s">
        <v>35</v>
      </c>
      <c r="AW39" s="196">
        <v>-0.1056</v>
      </c>
      <c r="AX39" s="285" t="s">
        <v>35</v>
      </c>
      <c r="AY39" s="196">
        <v>-0.112</v>
      </c>
      <c r="AZ39" s="285" t="s">
        <v>35</v>
      </c>
      <c r="BA39" s="196">
        <v>-0.1062</v>
      </c>
      <c r="BB39" s="285" t="s">
        <v>35</v>
      </c>
      <c r="BC39" s="196">
        <v>-7.22E-2</v>
      </c>
      <c r="BD39" s="285" t="s">
        <v>41</v>
      </c>
      <c r="BE39" s="196">
        <v>-7.0199999999999999E-2</v>
      </c>
      <c r="BF39" s="285" t="s">
        <v>41</v>
      </c>
      <c r="BG39" s="196">
        <v>-7.3300000000000004E-2</v>
      </c>
      <c r="BH39" s="285" t="s">
        <v>41</v>
      </c>
      <c r="BI39" s="196">
        <v>-0.05</v>
      </c>
      <c r="BJ39" s="285" t="s">
        <v>39</v>
      </c>
      <c r="BK39" s="196">
        <v>0.44059999999999999</v>
      </c>
      <c r="BL39" s="285" t="s">
        <v>35</v>
      </c>
      <c r="BM39" s="196">
        <v>0.68159999999999998</v>
      </c>
      <c r="BN39" s="285" t="s">
        <v>35</v>
      </c>
      <c r="BO39" s="196">
        <v>0.29210000000000003</v>
      </c>
      <c r="BP39" s="285" t="s">
        <v>35</v>
      </c>
      <c r="BQ39" s="196">
        <v>0.67679999999999996</v>
      </c>
      <c r="BR39" s="285" t="s">
        <v>35</v>
      </c>
      <c r="BS39" s="196">
        <v>0.46879999999999999</v>
      </c>
      <c r="BT39" s="285" t="s">
        <v>35</v>
      </c>
      <c r="BU39" s="196">
        <v>1</v>
      </c>
      <c r="BV39" s="285" t="s">
        <v>184</v>
      </c>
      <c r="BW39" s="196"/>
      <c r="BX39" s="285" t="s">
        <v>184</v>
      </c>
      <c r="BY39" s="196"/>
    </row>
    <row r="40" spans="1:77" s="194" customFormat="1" ht="31.5" customHeight="1" x14ac:dyDescent="0.25">
      <c r="A40" s="194">
        <v>37</v>
      </c>
      <c r="B40" s="195" t="s">
        <v>438</v>
      </c>
      <c r="C40" s="196">
        <v>0.35930000000000001</v>
      </c>
      <c r="D40" s="197" t="s">
        <v>35</v>
      </c>
      <c r="E40" s="196">
        <v>7.1000000000000004E-3</v>
      </c>
      <c r="F40" s="197" t="s">
        <v>184</v>
      </c>
      <c r="G40" s="196">
        <v>0.27539999999999998</v>
      </c>
      <c r="H40" s="197" t="s">
        <v>35</v>
      </c>
      <c r="I40" s="196">
        <v>0.28210000000000002</v>
      </c>
      <c r="J40" s="197" t="s">
        <v>35</v>
      </c>
      <c r="K40" s="196">
        <v>0.16350000000000001</v>
      </c>
      <c r="L40" s="197" t="s">
        <v>35</v>
      </c>
      <c r="M40" s="196">
        <v>0.16900000000000001</v>
      </c>
      <c r="N40" s="197" t="s">
        <v>35</v>
      </c>
      <c r="O40" s="196">
        <v>0.48299999999999998</v>
      </c>
      <c r="P40" s="197" t="s">
        <v>35</v>
      </c>
      <c r="Q40" s="196">
        <v>0.31900000000000001</v>
      </c>
      <c r="R40" s="197" t="s">
        <v>35</v>
      </c>
      <c r="S40" s="196">
        <v>7.7299999999999994E-2</v>
      </c>
      <c r="T40" s="197" t="s">
        <v>41</v>
      </c>
      <c r="U40" s="196">
        <v>1.9699999999999999E-2</v>
      </c>
      <c r="V40" s="197" t="s">
        <v>184</v>
      </c>
      <c r="W40" s="196">
        <v>-0.1091</v>
      </c>
      <c r="X40" s="197" t="s">
        <v>35</v>
      </c>
      <c r="Y40" s="196">
        <v>9.3200000000000005E-2</v>
      </c>
      <c r="Z40" s="197" t="s">
        <v>35</v>
      </c>
      <c r="AA40" s="196">
        <v>7.51E-2</v>
      </c>
      <c r="AB40" s="197" t="s">
        <v>41</v>
      </c>
      <c r="AC40" s="196">
        <v>-2.5499999999999998E-2</v>
      </c>
      <c r="AD40" s="197" t="s">
        <v>184</v>
      </c>
      <c r="AE40" s="196">
        <v>-0.24279999999999999</v>
      </c>
      <c r="AF40" s="197" t="s">
        <v>35</v>
      </c>
      <c r="AG40" s="196">
        <v>-0.1474</v>
      </c>
      <c r="AH40" s="197" t="s">
        <v>35</v>
      </c>
      <c r="AI40" s="196">
        <v>-0.14549999999999999</v>
      </c>
      <c r="AJ40" s="197" t="s">
        <v>35</v>
      </c>
      <c r="AK40" s="196">
        <v>-0.14499999999999999</v>
      </c>
      <c r="AL40" s="197" t="s">
        <v>35</v>
      </c>
      <c r="AM40" s="196">
        <v>-9.8100000000000007E-2</v>
      </c>
      <c r="AN40" s="197" t="s">
        <v>35</v>
      </c>
      <c r="AO40" s="196">
        <v>-9.69E-2</v>
      </c>
      <c r="AP40" s="197" t="s">
        <v>35</v>
      </c>
      <c r="AQ40" s="196">
        <v>-9.6100000000000005E-2</v>
      </c>
      <c r="AR40" s="197" t="s">
        <v>35</v>
      </c>
      <c r="AS40" s="196">
        <v>-6.6900000000000001E-2</v>
      </c>
      <c r="AT40" s="197" t="s">
        <v>41</v>
      </c>
      <c r="AU40" s="196">
        <v>-0.17330000000000001</v>
      </c>
      <c r="AV40" s="285" t="s">
        <v>35</v>
      </c>
      <c r="AW40" s="196">
        <v>-0.1061</v>
      </c>
      <c r="AX40" s="285" t="s">
        <v>35</v>
      </c>
      <c r="AY40" s="196">
        <v>-0.1125</v>
      </c>
      <c r="AZ40" s="285" t="s">
        <v>35</v>
      </c>
      <c r="BA40" s="196">
        <v>-0.1066</v>
      </c>
      <c r="BB40" s="285" t="s">
        <v>35</v>
      </c>
      <c r="BC40" s="196">
        <v>-7.2599999999999998E-2</v>
      </c>
      <c r="BD40" s="285" t="s">
        <v>41</v>
      </c>
      <c r="BE40" s="196">
        <v>-7.0499999999999993E-2</v>
      </c>
      <c r="BF40" s="285" t="s">
        <v>41</v>
      </c>
      <c r="BG40" s="196">
        <v>-7.3599999999999999E-2</v>
      </c>
      <c r="BH40" s="285" t="s">
        <v>41</v>
      </c>
      <c r="BI40" s="196">
        <v>-5.0200000000000002E-2</v>
      </c>
      <c r="BJ40" s="285" t="s">
        <v>39</v>
      </c>
      <c r="BK40" s="196">
        <v>0.4425</v>
      </c>
      <c r="BL40" s="285" t="s">
        <v>35</v>
      </c>
      <c r="BM40" s="196">
        <v>0.29010000000000002</v>
      </c>
      <c r="BN40" s="285" t="s">
        <v>35</v>
      </c>
      <c r="BO40" s="196">
        <v>0.68459999999999999</v>
      </c>
      <c r="BP40" s="285" t="s">
        <v>35</v>
      </c>
      <c r="BQ40" s="196">
        <v>0.67969999999999997</v>
      </c>
      <c r="BR40" s="285" t="s">
        <v>35</v>
      </c>
      <c r="BS40" s="196">
        <v>0.46639999999999998</v>
      </c>
      <c r="BT40" s="285" t="s">
        <v>35</v>
      </c>
      <c r="BU40" s="196">
        <v>0.46879999999999999</v>
      </c>
      <c r="BV40" s="285" t="s">
        <v>35</v>
      </c>
      <c r="BW40" s="196">
        <v>1</v>
      </c>
      <c r="BX40" s="285" t="s">
        <v>184</v>
      </c>
      <c r="BY40" s="196"/>
    </row>
    <row r="41" spans="1:77" s="181" customFormat="1" ht="31.5" customHeight="1" x14ac:dyDescent="0.25">
      <c r="A41" s="187">
        <v>38</v>
      </c>
      <c r="B41" s="188" t="s">
        <v>439</v>
      </c>
      <c r="C41" s="189">
        <v>0.27429999999999999</v>
      </c>
      <c r="D41" s="190" t="s">
        <v>35</v>
      </c>
      <c r="E41" s="189">
        <v>0.19550000000000001</v>
      </c>
      <c r="F41" s="190" t="s">
        <v>35</v>
      </c>
      <c r="G41" s="189">
        <v>0.19189999999999999</v>
      </c>
      <c r="H41" s="190" t="s">
        <v>35</v>
      </c>
      <c r="I41" s="189">
        <v>0.1966</v>
      </c>
      <c r="J41" s="190" t="s">
        <v>35</v>
      </c>
      <c r="K41" s="189">
        <v>0.33460000000000001</v>
      </c>
      <c r="L41" s="190" t="s">
        <v>35</v>
      </c>
      <c r="M41" s="189">
        <v>0.34029999999999999</v>
      </c>
      <c r="N41" s="190" t="s">
        <v>35</v>
      </c>
      <c r="O41" s="189">
        <v>0.33660000000000001</v>
      </c>
      <c r="P41" s="190" t="s">
        <v>35</v>
      </c>
      <c r="Q41" s="189">
        <v>0.51200000000000001</v>
      </c>
      <c r="R41" s="190" t="s">
        <v>35</v>
      </c>
      <c r="S41" s="189">
        <v>5.7000000000000002E-2</v>
      </c>
      <c r="T41" s="190" t="s">
        <v>39</v>
      </c>
      <c r="U41" s="189">
        <v>4.4600000000000001E-2</v>
      </c>
      <c r="V41" s="190" t="s">
        <v>38</v>
      </c>
      <c r="W41" s="189">
        <v>-0.1023</v>
      </c>
      <c r="X41" s="190" t="s">
        <v>35</v>
      </c>
      <c r="Y41" s="189">
        <v>8.4900000000000003E-2</v>
      </c>
      <c r="Z41" s="190" t="s">
        <v>35</v>
      </c>
      <c r="AA41" s="189">
        <v>6.2899999999999998E-2</v>
      </c>
      <c r="AB41" s="190" t="s">
        <v>41</v>
      </c>
      <c r="AC41" s="189">
        <v>-3.5999999999999997E-2</v>
      </c>
      <c r="AD41" s="190" t="s">
        <v>184</v>
      </c>
      <c r="AE41" s="189">
        <v>-0.16930000000000001</v>
      </c>
      <c r="AF41" s="190" t="s">
        <v>35</v>
      </c>
      <c r="AG41" s="189">
        <v>-0.1028</v>
      </c>
      <c r="AH41" s="190" t="s">
        <v>35</v>
      </c>
      <c r="AI41" s="189">
        <v>-0.1014</v>
      </c>
      <c r="AJ41" s="190" t="s">
        <v>35</v>
      </c>
      <c r="AK41" s="189">
        <v>-0.1011</v>
      </c>
      <c r="AL41" s="190" t="s">
        <v>35</v>
      </c>
      <c r="AM41" s="189">
        <v>-6.8400000000000002E-2</v>
      </c>
      <c r="AN41" s="190" t="s">
        <v>41</v>
      </c>
      <c r="AO41" s="189">
        <v>-6.7599999999999993E-2</v>
      </c>
      <c r="AP41" s="190" t="s">
        <v>41</v>
      </c>
      <c r="AQ41" s="189">
        <v>-6.7000000000000004E-2</v>
      </c>
      <c r="AR41" s="190" t="s">
        <v>41</v>
      </c>
      <c r="AS41" s="189">
        <v>-4.6600000000000003E-2</v>
      </c>
      <c r="AT41" s="190" t="s">
        <v>38</v>
      </c>
      <c r="AU41" s="189">
        <v>-0.1208</v>
      </c>
      <c r="AV41" s="286" t="s">
        <v>35</v>
      </c>
      <c r="AW41" s="189">
        <v>-7.3899999999999993E-2</v>
      </c>
      <c r="AX41" s="286" t="s">
        <v>41</v>
      </c>
      <c r="AY41" s="189">
        <v>-7.8399999999999997E-2</v>
      </c>
      <c r="AZ41" s="286" t="s">
        <v>41</v>
      </c>
      <c r="BA41" s="189">
        <v>-7.4300000000000005E-2</v>
      </c>
      <c r="BB41" s="286" t="s">
        <v>41</v>
      </c>
      <c r="BC41" s="189">
        <v>-5.0599999999999999E-2</v>
      </c>
      <c r="BD41" s="286" t="s">
        <v>39</v>
      </c>
      <c r="BE41" s="189">
        <v>-4.9099999999999998E-2</v>
      </c>
      <c r="BF41" s="286" t="s">
        <v>39</v>
      </c>
      <c r="BG41" s="189">
        <v>-5.1299999999999998E-2</v>
      </c>
      <c r="BH41" s="286" t="s">
        <v>39</v>
      </c>
      <c r="BI41" s="189">
        <v>-3.5000000000000003E-2</v>
      </c>
      <c r="BJ41" s="286" t="s">
        <v>184</v>
      </c>
      <c r="BK41" s="189">
        <v>0.30840000000000001</v>
      </c>
      <c r="BL41" s="286" t="s">
        <v>35</v>
      </c>
      <c r="BM41" s="189">
        <v>0.47710000000000002</v>
      </c>
      <c r="BN41" s="286" t="s">
        <v>35</v>
      </c>
      <c r="BO41" s="189">
        <v>0.47710000000000002</v>
      </c>
      <c r="BP41" s="286" t="s">
        <v>35</v>
      </c>
      <c r="BQ41" s="189">
        <v>0.4738</v>
      </c>
      <c r="BR41" s="286" t="s">
        <v>35</v>
      </c>
      <c r="BS41" s="189">
        <v>0.69699999999999995</v>
      </c>
      <c r="BT41" s="286" t="s">
        <v>35</v>
      </c>
      <c r="BU41" s="189">
        <v>0.7</v>
      </c>
      <c r="BV41" s="286" t="s">
        <v>35</v>
      </c>
      <c r="BW41" s="189">
        <v>0.69699999999999995</v>
      </c>
      <c r="BX41" s="286" t="s">
        <v>35</v>
      </c>
      <c r="BY41" s="189">
        <v>1</v>
      </c>
    </row>
    <row r="43" spans="1:77" x14ac:dyDescent="0.25">
      <c r="A43" s="313" t="s">
        <v>28</v>
      </c>
      <c r="B43" s="313"/>
      <c r="C43" s="313"/>
      <c r="D43" s="313"/>
      <c r="E43" s="313"/>
      <c r="F43" s="313"/>
      <c r="G43" s="313"/>
      <c r="H43" s="313"/>
      <c r="I43" s="313"/>
      <c r="J43" s="313"/>
      <c r="K43" s="313"/>
      <c r="L43" s="313"/>
      <c r="M43" s="313"/>
      <c r="N43" s="313"/>
      <c r="O43" s="313"/>
      <c r="P43" s="313"/>
      <c r="AC43" s="1"/>
      <c r="AE43" s="1"/>
      <c r="AG43" s="1"/>
      <c r="AI43" s="1"/>
      <c r="AK43" s="1"/>
      <c r="AM43" s="1"/>
    </row>
    <row r="44" spans="1:77" x14ac:dyDescent="0.25">
      <c r="A44" s="313" t="s">
        <v>177</v>
      </c>
      <c r="B44" s="313"/>
      <c r="C44" s="313"/>
      <c r="D44" s="313"/>
      <c r="E44" s="313"/>
      <c r="F44" s="313"/>
      <c r="G44" s="313"/>
      <c r="H44" s="313"/>
      <c r="I44" s="313"/>
      <c r="J44" s="313"/>
      <c r="K44" s="313"/>
      <c r="L44" s="313"/>
      <c r="M44" s="313"/>
      <c r="N44" s="313"/>
      <c r="O44" s="313"/>
      <c r="P44" s="313"/>
      <c r="AC44" s="1"/>
      <c r="AE44" s="1"/>
      <c r="AG44" s="1"/>
      <c r="AI44" s="1"/>
      <c r="AK44" s="1"/>
      <c r="AM44" s="1"/>
    </row>
    <row r="45" spans="1:77" x14ac:dyDescent="0.25">
      <c r="D45" s="180"/>
      <c r="F45" s="180"/>
      <c r="H45" s="180"/>
      <c r="J45" s="180"/>
      <c r="L45" s="180"/>
      <c r="N45" s="180"/>
      <c r="P45" s="180"/>
      <c r="R45" s="180"/>
      <c r="T45" s="180"/>
      <c r="V45" s="180"/>
      <c r="X45" s="180"/>
      <c r="Z45" s="180"/>
      <c r="AB45" s="180"/>
      <c r="AD45" s="180"/>
      <c r="AF45" s="180"/>
      <c r="AH45" s="180"/>
      <c r="AJ45" s="180"/>
      <c r="AL45" s="180"/>
      <c r="AN45" s="180"/>
      <c r="AP45" s="180"/>
      <c r="AR45" s="180"/>
      <c r="AT45" s="180"/>
    </row>
    <row r="46" spans="1:77" x14ac:dyDescent="0.25">
      <c r="D46" s="180"/>
      <c r="F46" s="180"/>
      <c r="H46" s="180"/>
      <c r="J46" s="180"/>
      <c r="L46" s="180"/>
      <c r="N46" s="180"/>
      <c r="P46" s="180"/>
      <c r="R46" s="180"/>
      <c r="T46" s="180"/>
      <c r="V46" s="180"/>
      <c r="X46" s="180"/>
      <c r="Z46" s="180"/>
      <c r="AB46" s="180"/>
      <c r="AD46" s="180"/>
      <c r="AF46" s="180"/>
      <c r="AH46" s="180"/>
      <c r="AJ46" s="180"/>
      <c r="AL46" s="180"/>
      <c r="AN46" s="180"/>
      <c r="AP46" s="180"/>
      <c r="AR46" s="180"/>
      <c r="AT46" s="180"/>
    </row>
    <row r="47" spans="1:77" x14ac:dyDescent="0.25">
      <c r="E47" s="1"/>
      <c r="I47" s="1"/>
      <c r="M47" s="1"/>
      <c r="S47" s="1"/>
      <c r="W47" s="1"/>
      <c r="AA47" s="1"/>
      <c r="AC47" s="1"/>
      <c r="AG47" s="1"/>
      <c r="AK47" s="1"/>
      <c r="AQ47" s="1"/>
    </row>
    <row r="48" spans="1:77" x14ac:dyDescent="0.25">
      <c r="E48" s="1"/>
      <c r="I48" s="1"/>
      <c r="M48" s="1"/>
      <c r="S48" s="1"/>
      <c r="W48" s="1"/>
      <c r="AA48" s="1"/>
      <c r="AB48" s="11"/>
      <c r="AC48" s="1"/>
      <c r="AG48" s="1"/>
      <c r="AK48" s="1"/>
      <c r="AQ48" s="1"/>
    </row>
    <row r="49" spans="4:46" x14ac:dyDescent="0.25">
      <c r="D49" s="180"/>
      <c r="F49" s="180"/>
      <c r="H49" s="180"/>
      <c r="J49" s="180"/>
      <c r="L49" s="180"/>
      <c r="N49" s="180"/>
      <c r="P49" s="180"/>
      <c r="R49" s="180"/>
      <c r="T49" s="180"/>
      <c r="V49" s="180"/>
      <c r="X49" s="180"/>
      <c r="Z49" s="180"/>
      <c r="AB49" s="180"/>
      <c r="AD49" s="180"/>
      <c r="AF49" s="180"/>
      <c r="AH49" s="180"/>
      <c r="AJ49" s="180"/>
      <c r="AL49" s="180"/>
      <c r="AN49" s="180"/>
      <c r="AP49" s="180"/>
      <c r="AR49" s="180"/>
      <c r="AT49" s="180"/>
    </row>
    <row r="50" spans="4:46" x14ac:dyDescent="0.25">
      <c r="J50" s="180"/>
      <c r="L50" s="180"/>
      <c r="N50" s="180"/>
      <c r="P50" s="180"/>
      <c r="R50" s="180"/>
      <c r="T50" s="180"/>
      <c r="V50" s="180"/>
      <c r="X50" s="180"/>
      <c r="Z50" s="180"/>
      <c r="AB50" s="180"/>
      <c r="AH50" s="180"/>
      <c r="AJ50" s="180"/>
      <c r="AL50" s="180"/>
      <c r="AN50" s="180"/>
      <c r="AP50" s="180"/>
      <c r="AR50" s="180"/>
      <c r="AT50" s="180"/>
    </row>
    <row r="51" spans="4:46" x14ac:dyDescent="0.25">
      <c r="J51" s="180"/>
      <c r="L51" s="180"/>
      <c r="N51" s="180"/>
      <c r="P51" s="180"/>
      <c r="R51" s="180"/>
      <c r="T51" s="180"/>
      <c r="V51" s="180"/>
      <c r="X51" s="180"/>
      <c r="Z51" s="180"/>
      <c r="AB51" s="180"/>
      <c r="AH51" s="180"/>
      <c r="AJ51" s="180"/>
      <c r="AL51" s="180"/>
      <c r="AN51" s="180"/>
      <c r="AP51" s="180"/>
      <c r="AR51" s="180"/>
      <c r="AT51" s="180"/>
    </row>
    <row r="52" spans="4:46" x14ac:dyDescent="0.25">
      <c r="D52" s="180"/>
      <c r="F52" s="180"/>
      <c r="H52" s="180"/>
      <c r="J52" s="180"/>
      <c r="L52" s="180"/>
      <c r="N52" s="180"/>
      <c r="P52" s="180"/>
      <c r="R52" s="180"/>
      <c r="T52" s="180"/>
      <c r="V52" s="180"/>
      <c r="X52" s="180"/>
      <c r="Z52" s="180"/>
      <c r="AB52" s="180"/>
      <c r="AD52" s="180"/>
      <c r="AF52" s="180"/>
      <c r="AH52" s="180"/>
      <c r="AJ52" s="180"/>
      <c r="AL52" s="180"/>
      <c r="AN52" s="180"/>
      <c r="AP52" s="180"/>
      <c r="AR52" s="180"/>
      <c r="AT52" s="180"/>
    </row>
    <row r="53" spans="4:46" x14ac:dyDescent="0.25">
      <c r="D53" s="180"/>
      <c r="F53" s="180"/>
      <c r="H53" s="180"/>
      <c r="J53" s="180"/>
      <c r="L53" s="180"/>
      <c r="N53" s="180"/>
      <c r="P53" s="180"/>
      <c r="R53" s="180"/>
      <c r="T53" s="180"/>
      <c r="V53" s="180"/>
      <c r="X53" s="180"/>
      <c r="Z53" s="180"/>
      <c r="AB53" s="180"/>
      <c r="AD53" s="180"/>
      <c r="AF53" s="180"/>
      <c r="AH53" s="180"/>
      <c r="AJ53" s="180"/>
      <c r="AL53" s="180"/>
      <c r="AN53" s="180"/>
      <c r="AP53" s="180"/>
      <c r="AR53" s="180"/>
      <c r="AT53" s="180"/>
    </row>
    <row r="54" spans="4:46" x14ac:dyDescent="0.25">
      <c r="D54" s="180"/>
      <c r="F54" s="180"/>
      <c r="H54" s="180"/>
      <c r="J54" s="180"/>
      <c r="L54" s="180"/>
      <c r="N54" s="180"/>
      <c r="P54" s="180"/>
      <c r="R54" s="180"/>
      <c r="T54" s="180"/>
      <c r="V54" s="180"/>
      <c r="X54" s="180"/>
      <c r="Z54" s="180"/>
      <c r="AB54" s="180"/>
      <c r="AD54" s="180"/>
      <c r="AF54" s="180"/>
      <c r="AH54" s="180"/>
      <c r="AJ54" s="180"/>
      <c r="AL54" s="180"/>
      <c r="AN54" s="180"/>
      <c r="AP54" s="180"/>
      <c r="AR54" s="180"/>
      <c r="AT54" s="180"/>
    </row>
    <row r="55" spans="4:46" x14ac:dyDescent="0.25">
      <c r="D55" s="180"/>
      <c r="F55" s="180"/>
      <c r="H55" s="180"/>
      <c r="J55" s="180"/>
      <c r="L55" s="180"/>
      <c r="N55" s="180"/>
      <c r="P55" s="180"/>
      <c r="R55" s="180"/>
      <c r="T55" s="180"/>
      <c r="V55" s="180"/>
      <c r="X55" s="180"/>
      <c r="Z55" s="180"/>
      <c r="AB55" s="180"/>
      <c r="AD55" s="180"/>
      <c r="AF55" s="180"/>
      <c r="AH55" s="180"/>
      <c r="AJ55" s="180"/>
      <c r="AL55" s="180"/>
      <c r="AN55" s="180"/>
      <c r="AP55" s="180"/>
      <c r="AR55" s="180"/>
      <c r="AT55" s="180"/>
    </row>
    <row r="56" spans="4:46" x14ac:dyDescent="0.25">
      <c r="D56" s="180"/>
      <c r="F56" s="180"/>
      <c r="H56" s="180"/>
      <c r="J56" s="180"/>
      <c r="L56" s="180"/>
      <c r="N56" s="180"/>
      <c r="P56" s="180"/>
      <c r="R56" s="180"/>
      <c r="T56" s="180"/>
      <c r="V56" s="180"/>
      <c r="X56" s="180"/>
      <c r="Z56" s="180"/>
      <c r="AB56" s="180"/>
      <c r="AD56" s="180"/>
      <c r="AF56" s="180"/>
      <c r="AH56" s="180"/>
      <c r="AJ56" s="180"/>
      <c r="AL56" s="180"/>
      <c r="AN56" s="180"/>
      <c r="AP56" s="180"/>
      <c r="AR56" s="180"/>
      <c r="AT56" s="180"/>
    </row>
    <row r="57" spans="4:46" x14ac:dyDescent="0.25">
      <c r="D57" s="180"/>
      <c r="F57" s="180"/>
      <c r="H57" s="180"/>
      <c r="J57" s="180"/>
      <c r="L57" s="180"/>
      <c r="N57" s="180"/>
      <c r="P57" s="180"/>
      <c r="R57" s="180"/>
      <c r="T57" s="180"/>
      <c r="V57" s="180"/>
      <c r="X57" s="180"/>
      <c r="Z57" s="180"/>
      <c r="AB57" s="180"/>
      <c r="AD57" s="180"/>
      <c r="AF57" s="180"/>
      <c r="AH57" s="180"/>
      <c r="AJ57" s="180"/>
      <c r="AL57" s="180"/>
      <c r="AN57" s="180"/>
      <c r="AP57" s="180"/>
      <c r="AR57" s="180"/>
      <c r="AT57" s="180"/>
    </row>
    <row r="58" spans="4:46" x14ac:dyDescent="0.25">
      <c r="D58" s="180"/>
      <c r="F58" s="180"/>
      <c r="H58" s="180"/>
      <c r="J58" s="180"/>
      <c r="L58" s="180"/>
      <c r="N58" s="180"/>
      <c r="P58" s="180"/>
      <c r="R58" s="180"/>
      <c r="T58" s="180"/>
      <c r="V58" s="180"/>
      <c r="X58" s="180"/>
      <c r="Z58" s="180"/>
      <c r="AB58" s="180"/>
      <c r="AD58" s="180"/>
      <c r="AF58" s="180"/>
      <c r="AH58" s="180"/>
      <c r="AJ58" s="180"/>
      <c r="AL58" s="180"/>
      <c r="AN58" s="180"/>
      <c r="AP58" s="180"/>
      <c r="AR58" s="180"/>
      <c r="AT58" s="180"/>
    </row>
    <row r="59" spans="4:46" x14ac:dyDescent="0.25">
      <c r="D59" s="180"/>
      <c r="F59" s="180"/>
      <c r="H59" s="180"/>
      <c r="J59" s="180"/>
      <c r="L59" s="180"/>
      <c r="N59" s="180"/>
      <c r="P59" s="180"/>
      <c r="R59" s="180"/>
      <c r="T59" s="180"/>
      <c r="V59" s="180"/>
      <c r="X59" s="180"/>
      <c r="Z59" s="180"/>
      <c r="AB59" s="180"/>
      <c r="AD59" s="180"/>
      <c r="AF59" s="180"/>
      <c r="AH59" s="180"/>
      <c r="AJ59" s="180"/>
      <c r="AL59" s="180"/>
      <c r="AN59" s="180"/>
      <c r="AP59" s="180"/>
      <c r="AR59" s="180"/>
      <c r="AT59" s="180"/>
    </row>
    <row r="60" spans="4:46" x14ac:dyDescent="0.25">
      <c r="D60" s="180"/>
      <c r="F60" s="180"/>
      <c r="H60" s="180"/>
      <c r="J60" s="180"/>
      <c r="L60" s="180"/>
      <c r="N60" s="180"/>
      <c r="P60" s="180"/>
      <c r="R60" s="180"/>
      <c r="T60" s="180"/>
      <c r="V60" s="180"/>
      <c r="X60" s="180"/>
      <c r="Z60" s="180"/>
      <c r="AB60" s="180"/>
      <c r="AD60" s="180"/>
      <c r="AF60" s="180"/>
      <c r="AH60" s="180"/>
      <c r="AJ60" s="180"/>
      <c r="AL60" s="180"/>
      <c r="AN60" s="180"/>
      <c r="AP60" s="180"/>
      <c r="AR60" s="180"/>
      <c r="AT60" s="180"/>
    </row>
    <row r="61" spans="4:46" x14ac:dyDescent="0.25">
      <c r="D61" s="180"/>
      <c r="F61" s="180"/>
      <c r="H61" s="180"/>
      <c r="J61" s="180"/>
      <c r="L61" s="180"/>
      <c r="N61" s="180"/>
      <c r="P61" s="180"/>
      <c r="R61" s="180"/>
      <c r="T61" s="180"/>
      <c r="V61" s="180"/>
      <c r="X61" s="180"/>
      <c r="Z61" s="180"/>
      <c r="AB61" s="180"/>
      <c r="AD61" s="180"/>
      <c r="AF61" s="180"/>
      <c r="AH61" s="180"/>
      <c r="AJ61" s="180"/>
      <c r="AL61" s="180"/>
      <c r="AN61" s="180"/>
      <c r="AP61" s="180"/>
      <c r="AR61" s="180"/>
      <c r="AT61" s="180"/>
    </row>
    <row r="62" spans="4:46" x14ac:dyDescent="0.25">
      <c r="D62" s="180"/>
      <c r="F62" s="180"/>
      <c r="H62" s="180"/>
      <c r="J62" s="180"/>
      <c r="L62" s="180"/>
      <c r="N62" s="180"/>
      <c r="P62" s="180"/>
      <c r="R62" s="180"/>
      <c r="T62" s="180"/>
      <c r="V62" s="180"/>
      <c r="X62" s="180"/>
      <c r="Z62" s="180"/>
      <c r="AB62" s="180"/>
      <c r="AD62" s="180"/>
      <c r="AF62" s="180"/>
      <c r="AH62" s="180"/>
      <c r="AJ62" s="180"/>
      <c r="AL62" s="180"/>
      <c r="AN62" s="180"/>
      <c r="AP62" s="180"/>
      <c r="AR62" s="180"/>
      <c r="AT62" s="180"/>
    </row>
    <row r="63" spans="4:46" x14ac:dyDescent="0.25">
      <c r="D63" s="180"/>
      <c r="F63" s="180"/>
      <c r="H63" s="180"/>
      <c r="J63" s="180"/>
      <c r="L63" s="180"/>
      <c r="N63" s="180"/>
      <c r="P63" s="180"/>
      <c r="R63" s="180"/>
      <c r="T63" s="180"/>
      <c r="V63" s="180"/>
      <c r="X63" s="180"/>
      <c r="Z63" s="180"/>
      <c r="AB63" s="180"/>
      <c r="AD63" s="180"/>
      <c r="AF63" s="180"/>
      <c r="AH63" s="180"/>
      <c r="AJ63" s="180"/>
      <c r="AL63" s="180"/>
      <c r="AN63" s="180"/>
      <c r="AP63" s="180"/>
      <c r="AR63" s="180"/>
      <c r="AT63" s="180"/>
    </row>
    <row r="64" spans="4:46" x14ac:dyDescent="0.25">
      <c r="D64" s="180"/>
      <c r="F64" s="180"/>
      <c r="H64" s="180"/>
      <c r="J64" s="180"/>
      <c r="L64" s="180"/>
      <c r="N64" s="180"/>
      <c r="P64" s="180"/>
      <c r="R64" s="180"/>
      <c r="T64" s="180"/>
      <c r="V64" s="180"/>
      <c r="X64" s="180"/>
      <c r="Z64" s="180"/>
      <c r="AB64" s="180"/>
      <c r="AD64" s="180"/>
      <c r="AF64" s="180"/>
      <c r="AH64" s="180"/>
      <c r="AJ64" s="180"/>
      <c r="AL64" s="180"/>
      <c r="AN64" s="180"/>
      <c r="AP64" s="180"/>
      <c r="AR64" s="180"/>
      <c r="AT64" s="180"/>
    </row>
    <row r="65" spans="4:46" x14ac:dyDescent="0.25">
      <c r="D65" s="180"/>
      <c r="F65" s="180"/>
      <c r="H65" s="180"/>
      <c r="J65" s="180"/>
      <c r="L65" s="180"/>
      <c r="N65" s="180"/>
      <c r="P65" s="180"/>
      <c r="R65" s="180"/>
      <c r="T65" s="180"/>
      <c r="V65" s="180"/>
      <c r="X65" s="180"/>
      <c r="Z65" s="180"/>
      <c r="AB65" s="180"/>
      <c r="AD65" s="180"/>
      <c r="AF65" s="180"/>
      <c r="AH65" s="180"/>
      <c r="AJ65" s="180"/>
      <c r="AL65" s="180"/>
      <c r="AN65" s="180"/>
      <c r="AP65" s="180"/>
      <c r="AR65" s="180"/>
      <c r="AT65" s="180"/>
    </row>
    <row r="66" spans="4:46" x14ac:dyDescent="0.25">
      <c r="D66" s="180"/>
      <c r="F66" s="180"/>
      <c r="H66" s="180"/>
      <c r="J66" s="180"/>
      <c r="L66" s="180"/>
      <c r="N66" s="180"/>
      <c r="P66" s="180"/>
      <c r="R66" s="180"/>
      <c r="T66" s="180"/>
      <c r="V66" s="180"/>
      <c r="X66" s="180"/>
      <c r="Z66" s="180"/>
      <c r="AB66" s="180"/>
      <c r="AD66" s="180"/>
      <c r="AF66" s="180"/>
      <c r="AH66" s="180"/>
      <c r="AJ66" s="180"/>
      <c r="AL66" s="180"/>
      <c r="AN66" s="180"/>
      <c r="AP66" s="180"/>
      <c r="AR66" s="180"/>
      <c r="AT66" s="180"/>
    </row>
    <row r="67" spans="4:46" x14ac:dyDescent="0.25">
      <c r="D67" s="180"/>
      <c r="F67" s="180"/>
      <c r="H67" s="180"/>
      <c r="J67" s="180"/>
      <c r="L67" s="180"/>
      <c r="N67" s="180"/>
      <c r="P67" s="180"/>
      <c r="R67" s="180"/>
      <c r="T67" s="180"/>
      <c r="V67" s="180"/>
      <c r="X67" s="180"/>
      <c r="Z67" s="180"/>
      <c r="AB67" s="180"/>
      <c r="AD67" s="180"/>
      <c r="AF67" s="180"/>
      <c r="AH67" s="180"/>
      <c r="AJ67" s="180"/>
      <c r="AL67" s="180"/>
      <c r="AN67" s="180"/>
      <c r="AP67" s="180"/>
      <c r="AR67" s="180"/>
      <c r="AT67" s="180"/>
    </row>
  </sheetData>
  <mergeCells count="3">
    <mergeCell ref="A1:AT1"/>
    <mergeCell ref="A43:P43"/>
    <mergeCell ref="A44:P44"/>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CC76C-1F5B-4F02-BC59-092768928A5A}">
  <dimension ref="A1:M14"/>
  <sheetViews>
    <sheetView showGridLines="0" workbookViewId="0">
      <selection sqref="A1:I1"/>
    </sheetView>
  </sheetViews>
  <sheetFormatPr defaultRowHeight="15" x14ac:dyDescent="0.25"/>
  <cols>
    <col min="1" max="1" width="10.28515625" customWidth="1"/>
    <col min="2" max="2" width="11.85546875" style="5" customWidth="1"/>
    <col min="3" max="3" width="10.7109375" style="5" customWidth="1"/>
    <col min="4" max="6" width="9.140625" style="5"/>
    <col min="7" max="9" width="17.28515625" style="5" customWidth="1"/>
  </cols>
  <sheetData>
    <row r="1" spans="1:13" ht="15.75" x14ac:dyDescent="0.25">
      <c r="A1" s="303" t="s">
        <v>140</v>
      </c>
      <c r="B1" s="303"/>
      <c r="C1" s="303"/>
      <c r="D1" s="303"/>
      <c r="E1" s="303"/>
      <c r="F1" s="303"/>
      <c r="G1" s="303"/>
      <c r="H1" s="303"/>
      <c r="I1" s="303"/>
    </row>
    <row r="3" spans="1:13" ht="33.75" customHeight="1" x14ac:dyDescent="0.25">
      <c r="B3" s="304" t="s">
        <v>93</v>
      </c>
      <c r="C3" s="305"/>
      <c r="D3" s="305"/>
      <c r="E3" s="305"/>
      <c r="F3" s="306"/>
      <c r="G3" s="307" t="s">
        <v>110</v>
      </c>
      <c r="H3" s="308"/>
      <c r="I3" s="309"/>
    </row>
    <row r="4" spans="1:13" ht="34.5" customHeight="1" x14ac:dyDescent="0.25">
      <c r="A4" s="29" t="s">
        <v>94</v>
      </c>
      <c r="B4" s="30" t="s">
        <v>95</v>
      </c>
      <c r="C4" s="31" t="s">
        <v>96</v>
      </c>
      <c r="D4" s="31" t="s">
        <v>97</v>
      </c>
      <c r="E4" s="32" t="s">
        <v>98</v>
      </c>
      <c r="F4" s="33" t="s">
        <v>99</v>
      </c>
      <c r="G4" s="30" t="s">
        <v>100</v>
      </c>
      <c r="H4" s="31" t="s">
        <v>101</v>
      </c>
      <c r="I4" s="34" t="s">
        <v>102</v>
      </c>
    </row>
    <row r="5" spans="1:13" ht="15.75" x14ac:dyDescent="0.25">
      <c r="A5" s="35" t="s">
        <v>103</v>
      </c>
      <c r="B5" s="36">
        <v>0.5</v>
      </c>
      <c r="C5" s="37">
        <v>0.82</v>
      </c>
      <c r="D5" s="38">
        <v>0.03</v>
      </c>
      <c r="E5" s="39">
        <v>22</v>
      </c>
      <c r="F5" s="40">
        <v>0.96130000000000004</v>
      </c>
      <c r="G5" s="41">
        <v>13</v>
      </c>
      <c r="H5" s="42">
        <v>17</v>
      </c>
      <c r="I5" s="43">
        <v>21</v>
      </c>
    </row>
    <row r="6" spans="1:13" ht="15.75" x14ac:dyDescent="0.25">
      <c r="A6" s="35" t="s">
        <v>104</v>
      </c>
      <c r="B6" s="36">
        <v>0.5</v>
      </c>
      <c r="C6" s="37">
        <v>0.63</v>
      </c>
      <c r="D6" s="38">
        <v>0.38</v>
      </c>
      <c r="E6" s="39">
        <v>24</v>
      </c>
      <c r="F6" s="40">
        <v>0.35039999999999999</v>
      </c>
      <c r="G6" s="44">
        <v>90</v>
      </c>
      <c r="H6" s="38">
        <v>123</v>
      </c>
      <c r="I6" s="40">
        <v>155</v>
      </c>
    </row>
    <row r="7" spans="1:13" ht="15.75" x14ac:dyDescent="0.25">
      <c r="A7" s="35" t="s">
        <v>103</v>
      </c>
      <c r="B7" s="36">
        <v>0.2</v>
      </c>
      <c r="C7" s="37">
        <v>0.5</v>
      </c>
      <c r="D7" s="38">
        <v>0.02</v>
      </c>
      <c r="E7" s="39">
        <v>28</v>
      </c>
      <c r="F7" s="40">
        <v>0.96850000000000003</v>
      </c>
      <c r="G7" s="41">
        <v>13</v>
      </c>
      <c r="H7" s="42">
        <v>19</v>
      </c>
      <c r="I7" s="43">
        <v>25</v>
      </c>
    </row>
    <row r="8" spans="1:13" ht="15.75" x14ac:dyDescent="0.25">
      <c r="A8" s="45" t="s">
        <v>104</v>
      </c>
      <c r="B8" s="46">
        <v>0.2</v>
      </c>
      <c r="C8" s="47">
        <v>0.375</v>
      </c>
      <c r="D8" s="48">
        <v>0.59</v>
      </c>
      <c r="E8" s="49">
        <v>24</v>
      </c>
      <c r="F8" s="50">
        <v>0.65980000000000005</v>
      </c>
      <c r="G8" s="51">
        <v>38</v>
      </c>
      <c r="H8" s="52">
        <v>54</v>
      </c>
      <c r="I8" s="53">
        <v>70</v>
      </c>
    </row>
    <row r="9" spans="1:13" x14ac:dyDescent="0.25">
      <c r="M9" s="9"/>
    </row>
    <row r="10" spans="1:13" x14ac:dyDescent="0.25">
      <c r="A10" s="54"/>
      <c r="C10" s="310" t="s">
        <v>112</v>
      </c>
      <c r="D10" s="310"/>
      <c r="E10" s="310"/>
      <c r="F10" s="310"/>
      <c r="G10" s="310"/>
      <c r="H10" s="310"/>
      <c r="I10" s="310"/>
    </row>
    <row r="11" spans="1:13" x14ac:dyDescent="0.25">
      <c r="C11" s="310"/>
      <c r="D11" s="310"/>
      <c r="E11" s="310"/>
      <c r="F11" s="310"/>
      <c r="G11" s="310"/>
      <c r="H11" s="310"/>
      <c r="I11" s="310"/>
    </row>
    <row r="12" spans="1:13" x14ac:dyDescent="0.25">
      <c r="C12" s="55"/>
      <c r="D12" s="55"/>
      <c r="E12" s="55"/>
      <c r="F12" s="55"/>
      <c r="G12" s="55"/>
      <c r="H12" s="55"/>
      <c r="I12" s="55"/>
    </row>
    <row r="13" spans="1:13" x14ac:dyDescent="0.25">
      <c r="A13" s="56"/>
      <c r="C13" s="310" t="s">
        <v>111</v>
      </c>
      <c r="D13" s="310"/>
      <c r="E13" s="310"/>
      <c r="F13" s="310"/>
      <c r="G13" s="310"/>
      <c r="H13" s="310"/>
      <c r="I13" s="310"/>
    </row>
    <row r="14" spans="1:13" x14ac:dyDescent="0.25">
      <c r="C14" s="310"/>
      <c r="D14" s="310"/>
      <c r="E14" s="310"/>
      <c r="F14" s="310"/>
      <c r="G14" s="310"/>
      <c r="H14" s="310"/>
      <c r="I14" s="310"/>
    </row>
  </sheetData>
  <mergeCells count="5">
    <mergeCell ref="B3:F3"/>
    <mergeCell ref="G3:I3"/>
    <mergeCell ref="C10:I11"/>
    <mergeCell ref="C13:I14"/>
    <mergeCell ref="A1:I1"/>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DA636-7678-41DB-AD22-980A3943990D}">
  <dimension ref="A1:AJ49"/>
  <sheetViews>
    <sheetView showGridLines="0" workbookViewId="0">
      <selection sqref="A1:K1"/>
    </sheetView>
  </sheetViews>
  <sheetFormatPr defaultColWidth="9.140625" defaultRowHeight="15" x14ac:dyDescent="0.25"/>
  <cols>
    <col min="1" max="1" width="18.85546875" style="18" customWidth="1"/>
    <col min="2" max="7" width="9.140625" style="1"/>
    <col min="8" max="8" width="9.140625" style="1" customWidth="1"/>
    <col min="9" max="9" width="9.140625" style="1"/>
    <col min="10" max="10" width="9.42578125" style="1" bestFit="1" customWidth="1"/>
    <col min="11" max="16384" width="9.140625" style="1"/>
  </cols>
  <sheetData>
    <row r="1" spans="1:36" x14ac:dyDescent="0.25">
      <c r="A1" s="311" t="s">
        <v>149</v>
      </c>
      <c r="B1" s="311"/>
      <c r="C1" s="311"/>
      <c r="D1" s="311"/>
      <c r="E1" s="311"/>
      <c r="F1" s="311"/>
      <c r="G1" s="311"/>
      <c r="H1" s="311"/>
      <c r="I1" s="311"/>
      <c r="J1" s="311"/>
      <c r="K1" s="311"/>
    </row>
    <row r="3" spans="1:36" s="19" customFormat="1" ht="15" customHeight="1" x14ac:dyDescent="0.25">
      <c r="A3" s="17" t="s">
        <v>53</v>
      </c>
      <c r="B3" s="20" t="s">
        <v>92</v>
      </c>
      <c r="C3" s="20" t="s">
        <v>65</v>
      </c>
      <c r="D3" s="20" t="s">
        <v>68</v>
      </c>
      <c r="E3" s="116" t="s">
        <v>146</v>
      </c>
      <c r="F3" s="116" t="s">
        <v>147</v>
      </c>
      <c r="G3" s="116" t="s">
        <v>148</v>
      </c>
      <c r="H3" s="128" t="s">
        <v>299</v>
      </c>
      <c r="I3" s="128" t="s">
        <v>322</v>
      </c>
      <c r="J3" s="128" t="s">
        <v>323</v>
      </c>
      <c r="K3" s="20" t="s">
        <v>324</v>
      </c>
    </row>
    <row r="4" spans="1:36" s="19" customFormat="1" ht="15" customHeight="1" x14ac:dyDescent="0.25">
      <c r="A4" s="294" t="s">
        <v>98</v>
      </c>
      <c r="B4" s="295">
        <v>146</v>
      </c>
      <c r="C4" s="296">
        <v>558</v>
      </c>
      <c r="D4" s="296">
        <v>498</v>
      </c>
      <c r="E4" s="296">
        <v>479</v>
      </c>
      <c r="F4" s="167">
        <v>762</v>
      </c>
      <c r="G4" s="167">
        <v>446</v>
      </c>
      <c r="H4" s="167">
        <v>494</v>
      </c>
      <c r="I4" s="167">
        <v>965</v>
      </c>
      <c r="J4" s="167">
        <v>1000</v>
      </c>
      <c r="K4" s="167">
        <v>1005</v>
      </c>
    </row>
    <row r="5" spans="1:36" x14ac:dyDescent="0.25">
      <c r="A5" s="18" t="s">
        <v>0</v>
      </c>
      <c r="B5" s="16">
        <f>68/145</f>
        <v>0.4689655172413793</v>
      </c>
      <c r="C5" s="16">
        <v>0.47539999999999999</v>
      </c>
      <c r="D5" s="16">
        <v>0.77370000000000005</v>
      </c>
      <c r="E5" s="16">
        <f>131/479</f>
        <v>0.27348643006263046</v>
      </c>
      <c r="F5" s="16">
        <v>0.56610000000000005</v>
      </c>
      <c r="G5" s="16">
        <v>0.80089999999999995</v>
      </c>
      <c r="H5" s="16">
        <v>0.91169999999999995</v>
      </c>
      <c r="I5" s="69">
        <v>0.73129999999999995</v>
      </c>
      <c r="J5" s="16">
        <v>0.71260000000000001</v>
      </c>
      <c r="K5" s="16">
        <v>0.71840000000000004</v>
      </c>
      <c r="L5" s="16"/>
      <c r="M5" s="16"/>
      <c r="N5" s="16"/>
      <c r="O5" s="16"/>
      <c r="P5" s="16"/>
      <c r="Q5" s="15"/>
      <c r="R5" s="15"/>
      <c r="S5" s="15"/>
    </row>
    <row r="6" spans="1:36" x14ac:dyDescent="0.25">
      <c r="A6" s="18" t="s">
        <v>54</v>
      </c>
      <c r="B6" s="16">
        <f>13/145</f>
        <v>8.9655172413793102E-2</v>
      </c>
      <c r="C6" s="16">
        <v>3.5400000000000001E-2</v>
      </c>
      <c r="D6" s="16">
        <v>6.2600000000000003E-2</v>
      </c>
      <c r="E6" s="16">
        <f>75/479</f>
        <v>0.15657620041753653</v>
      </c>
      <c r="F6" s="16">
        <v>5.7500000000000002E-2</v>
      </c>
      <c r="G6" s="16">
        <v>5.45E-2</v>
      </c>
      <c r="H6" s="16">
        <v>1.6400000000000001E-2</v>
      </c>
      <c r="I6" s="16">
        <v>9.2700000000000005E-2</v>
      </c>
      <c r="J6" s="16">
        <v>9.9500000000000005E-2</v>
      </c>
      <c r="K6" s="16">
        <v>8.72E-2</v>
      </c>
      <c r="L6" s="16"/>
      <c r="M6" s="16"/>
      <c r="N6" s="16"/>
      <c r="O6" s="16"/>
      <c r="Q6" s="167"/>
      <c r="R6" s="167"/>
      <c r="T6" s="167"/>
      <c r="U6" s="167"/>
      <c r="W6" s="167"/>
      <c r="X6" s="167"/>
      <c r="Z6" s="167"/>
      <c r="AA6" s="167"/>
      <c r="AC6" s="167"/>
      <c r="AD6" s="167"/>
      <c r="AF6" s="167"/>
      <c r="AG6" s="167"/>
      <c r="AH6" s="167"/>
      <c r="AI6" s="167"/>
      <c r="AJ6" s="167"/>
    </row>
    <row r="7" spans="1:36" x14ac:dyDescent="0.25">
      <c r="A7" s="18" t="s">
        <v>55</v>
      </c>
      <c r="B7" s="16">
        <f>37/145</f>
        <v>0.25517241379310346</v>
      </c>
      <c r="C7" s="16">
        <v>0.34970000000000001</v>
      </c>
      <c r="D7" s="16">
        <v>8.8900000000000007E-2</v>
      </c>
      <c r="E7" s="16">
        <f>125/479</f>
        <v>0.26096033402922758</v>
      </c>
      <c r="F7" s="16">
        <v>0.25569999999999998</v>
      </c>
      <c r="G7" s="16">
        <v>4.2700000000000002E-2</v>
      </c>
      <c r="H7" s="16">
        <v>2.46E-2</v>
      </c>
      <c r="I7" s="16">
        <v>7.1900000000000006E-2</v>
      </c>
      <c r="J7" s="16">
        <v>8.7400000000000005E-2</v>
      </c>
      <c r="K7" s="16">
        <v>8.9200000000000002E-2</v>
      </c>
      <c r="L7" s="16"/>
      <c r="M7" s="16"/>
      <c r="N7" s="16"/>
      <c r="O7" s="16"/>
      <c r="P7" s="16"/>
      <c r="Q7" s="15"/>
      <c r="R7" s="15"/>
      <c r="S7" s="15"/>
    </row>
    <row r="8" spans="1:36" x14ac:dyDescent="0.25">
      <c r="A8" s="18" t="s">
        <v>56</v>
      </c>
      <c r="B8" s="16">
        <f>21/145</f>
        <v>0.14482758620689656</v>
      </c>
      <c r="C8" s="16">
        <v>6.6799999999999998E-2</v>
      </c>
      <c r="D8" s="16">
        <v>4.4400000000000002E-2</v>
      </c>
      <c r="E8" s="16">
        <f>115/479</f>
        <v>0.24008350730688935</v>
      </c>
      <c r="F8" s="16">
        <v>6.3200000000000006E-2</v>
      </c>
      <c r="G8" s="16">
        <v>5.45E-2</v>
      </c>
      <c r="H8" s="16">
        <v>1.44E-2</v>
      </c>
      <c r="I8" s="16">
        <v>5.6300000000000003E-2</v>
      </c>
      <c r="J8" s="16">
        <v>6.3299999999999995E-2</v>
      </c>
      <c r="K8" s="16">
        <v>7.3099999999999998E-2</v>
      </c>
      <c r="L8" s="16"/>
      <c r="M8" s="16"/>
      <c r="N8" s="16"/>
      <c r="O8" s="16"/>
      <c r="P8" s="16"/>
      <c r="Q8" s="15"/>
      <c r="R8" s="15"/>
      <c r="S8" s="15"/>
    </row>
    <row r="9" spans="1:36" x14ac:dyDescent="0.25">
      <c r="A9" s="18" t="s">
        <v>57</v>
      </c>
      <c r="B9" s="21" t="s">
        <v>67</v>
      </c>
      <c r="C9" s="16">
        <v>6.2899999999999998E-2</v>
      </c>
      <c r="D9" s="16">
        <f>7/495</f>
        <v>1.4141414141414142E-2</v>
      </c>
      <c r="E9" s="21" t="s">
        <v>67</v>
      </c>
      <c r="F9" s="16">
        <v>4.3099999999999999E-2</v>
      </c>
      <c r="G9" s="16">
        <v>3.5499999999999997E-2</v>
      </c>
      <c r="H9" s="16">
        <v>2.46E-2</v>
      </c>
      <c r="I9" s="16">
        <v>3.2300000000000002E-2</v>
      </c>
      <c r="J9" s="16">
        <v>2.81E-2</v>
      </c>
      <c r="K9" s="16">
        <v>0.02</v>
      </c>
      <c r="L9" s="16"/>
      <c r="M9" s="16"/>
      <c r="N9" s="16"/>
      <c r="O9" s="16"/>
      <c r="P9" s="16"/>
      <c r="Q9" s="15"/>
      <c r="R9" s="15"/>
      <c r="S9" s="15"/>
    </row>
    <row r="10" spans="1:36" x14ac:dyDescent="0.25">
      <c r="A10" s="18" t="s">
        <v>66</v>
      </c>
      <c r="B10" s="16">
        <f>6/145</f>
        <v>4.1379310344827586E-2</v>
      </c>
      <c r="C10" s="16">
        <v>9.9000000000000008E-3</v>
      </c>
      <c r="D10" s="16">
        <v>1.6199999999999999E-2</v>
      </c>
      <c r="E10" s="16">
        <f>33/479</f>
        <v>6.889352818371608E-2</v>
      </c>
      <c r="F10" s="16">
        <f t="shared" ref="F10:K10" si="0">100%-SUM(F5:F9)</f>
        <v>1.4399999999999968E-2</v>
      </c>
      <c r="G10" s="16">
        <f t="shared" si="0"/>
        <v>1.1900000000000133E-2</v>
      </c>
      <c r="H10" s="16">
        <f t="shared" si="0"/>
        <v>8.3000000000001961E-3</v>
      </c>
      <c r="I10" s="16">
        <f t="shared" si="0"/>
        <v>1.5500000000000069E-2</v>
      </c>
      <c r="J10" s="16">
        <f t="shared" si="0"/>
        <v>9.099999999999886E-3</v>
      </c>
      <c r="K10" s="16">
        <f t="shared" si="0"/>
        <v>1.21E-2</v>
      </c>
      <c r="L10" s="16"/>
      <c r="M10" s="16"/>
      <c r="N10" s="16"/>
      <c r="O10" s="16"/>
      <c r="P10" s="16"/>
      <c r="Q10" s="15"/>
      <c r="R10" s="15"/>
      <c r="S10" s="15"/>
    </row>
    <row r="11" spans="1:36" x14ac:dyDescent="0.25">
      <c r="A11" s="17" t="s">
        <v>58</v>
      </c>
      <c r="B11" s="16"/>
      <c r="C11" s="16"/>
      <c r="D11" s="16"/>
      <c r="E11" s="16"/>
      <c r="F11" s="16"/>
      <c r="G11" s="16"/>
      <c r="H11" s="16"/>
      <c r="I11" s="16"/>
      <c r="J11" s="16"/>
      <c r="K11" s="16"/>
      <c r="L11" s="16"/>
      <c r="M11" s="16"/>
      <c r="N11" s="16"/>
      <c r="O11" s="16"/>
      <c r="P11" s="16"/>
      <c r="Q11" s="15"/>
      <c r="R11" s="15"/>
      <c r="S11" s="15"/>
    </row>
    <row r="12" spans="1:36" x14ac:dyDescent="0.25">
      <c r="A12" s="18" t="s">
        <v>59</v>
      </c>
      <c r="B12" s="21" t="s">
        <v>67</v>
      </c>
      <c r="C12" s="16">
        <v>0.67769999999999997</v>
      </c>
      <c r="D12" s="16">
        <v>0.4556</v>
      </c>
      <c r="E12" s="16">
        <f>209/479</f>
        <v>0.43632567849686849</v>
      </c>
      <c r="F12" s="16">
        <v>0.62070000000000003</v>
      </c>
      <c r="G12" s="16">
        <f>259/423</f>
        <v>0.61229314420803782</v>
      </c>
      <c r="H12" s="16">
        <v>0.57579999999999998</v>
      </c>
      <c r="I12" s="16">
        <v>0.38790000000000002</v>
      </c>
      <c r="J12" s="16">
        <v>0.45179999999999998</v>
      </c>
      <c r="K12" s="16">
        <v>0.40560000000000002</v>
      </c>
      <c r="L12" s="16"/>
      <c r="M12" s="16"/>
      <c r="N12" s="16"/>
      <c r="O12" s="16"/>
      <c r="P12" s="16"/>
      <c r="Q12" s="15"/>
      <c r="R12" s="15"/>
      <c r="S12" s="15"/>
    </row>
    <row r="13" spans="1:36" x14ac:dyDescent="0.25">
      <c r="A13" s="18" t="s">
        <v>60</v>
      </c>
      <c r="B13" s="21" t="s">
        <v>67</v>
      </c>
      <c r="C13" s="16">
        <v>0.30680000000000002</v>
      </c>
      <c r="D13" s="16">
        <v>0.5423</v>
      </c>
      <c r="E13" s="16">
        <f>270/479</f>
        <v>0.56367432150313157</v>
      </c>
      <c r="F13" s="16">
        <v>0.375</v>
      </c>
      <c r="G13" s="16">
        <f>163/423</f>
        <v>0.38534278959810875</v>
      </c>
      <c r="H13" s="16">
        <v>0.42209999999999998</v>
      </c>
      <c r="I13" s="16">
        <v>0.61109999999999998</v>
      </c>
      <c r="J13" s="16">
        <v>0.54520000000000002</v>
      </c>
      <c r="K13" s="16">
        <v>0.58530000000000004</v>
      </c>
      <c r="L13" s="16"/>
      <c r="M13" s="16"/>
      <c r="N13" s="16"/>
      <c r="O13" s="16"/>
      <c r="P13" s="16"/>
      <c r="Q13" s="15"/>
      <c r="R13" s="15"/>
      <c r="S13" s="15"/>
    </row>
    <row r="14" spans="1:36" x14ac:dyDescent="0.25">
      <c r="A14" s="18" t="s">
        <v>61</v>
      </c>
      <c r="B14" s="21" t="s">
        <v>67</v>
      </c>
      <c r="C14" s="16">
        <v>1.55E-2</v>
      </c>
      <c r="D14" s="16">
        <v>2E-3</v>
      </c>
      <c r="E14" s="117" t="s">
        <v>67</v>
      </c>
      <c r="F14" s="16">
        <v>4.3E-3</v>
      </c>
      <c r="G14" s="16">
        <f>1/423</f>
        <v>2.3640661938534278E-3</v>
      </c>
      <c r="H14" s="16">
        <v>2E-3</v>
      </c>
      <c r="I14" s="16">
        <v>1E-3</v>
      </c>
      <c r="J14" s="16">
        <v>2E-3</v>
      </c>
      <c r="K14" s="16">
        <v>8.9999999999999993E-3</v>
      </c>
      <c r="L14" s="15"/>
      <c r="M14" s="15"/>
      <c r="N14" s="15"/>
      <c r="O14" s="15"/>
      <c r="P14" s="15"/>
      <c r="Q14" s="15"/>
      <c r="R14" s="15"/>
      <c r="S14" s="15"/>
    </row>
    <row r="15" spans="1:36" ht="15" customHeight="1" x14ac:dyDescent="0.25">
      <c r="A15" s="17" t="s">
        <v>64</v>
      </c>
      <c r="E15" s="117" t="s">
        <v>67</v>
      </c>
    </row>
    <row r="16" spans="1:36" x14ac:dyDescent="0.25">
      <c r="A16" s="18" t="s">
        <v>62</v>
      </c>
      <c r="B16" s="21" t="s">
        <v>67</v>
      </c>
      <c r="C16" s="1">
        <v>19.79</v>
      </c>
      <c r="D16" s="1">
        <v>37.380000000000003</v>
      </c>
      <c r="E16" s="117" t="s">
        <v>67</v>
      </c>
      <c r="F16" s="11">
        <v>19.514939999999999</v>
      </c>
      <c r="G16" s="11">
        <v>20.3333333</v>
      </c>
      <c r="H16" s="1">
        <v>48.65</v>
      </c>
      <c r="I16" s="1">
        <v>36.61</v>
      </c>
      <c r="J16" s="1">
        <v>37.15</v>
      </c>
      <c r="K16" s="11">
        <v>37.1</v>
      </c>
    </row>
    <row r="17" spans="1:16" ht="15" customHeight="1" x14ac:dyDescent="0.25">
      <c r="A17" s="18" t="s">
        <v>63</v>
      </c>
      <c r="B17" s="21" t="s">
        <v>67</v>
      </c>
      <c r="C17" s="1">
        <v>1.77</v>
      </c>
      <c r="D17" s="1">
        <v>15.64</v>
      </c>
      <c r="E17" s="117" t="s">
        <v>67</v>
      </c>
      <c r="F17" s="11">
        <v>2.1175229999999998</v>
      </c>
      <c r="G17" s="11">
        <v>3.824246</v>
      </c>
      <c r="H17" s="1">
        <v>26.32</v>
      </c>
      <c r="I17" s="1">
        <v>15.75</v>
      </c>
      <c r="J17" s="129">
        <v>15.49</v>
      </c>
      <c r="K17" s="11">
        <v>15.6</v>
      </c>
    </row>
    <row r="18" spans="1:16" ht="15" customHeight="1" x14ac:dyDescent="0.25">
      <c r="A18" s="17" t="s">
        <v>73</v>
      </c>
      <c r="E18" s="117"/>
    </row>
    <row r="19" spans="1:16" s="19" customFormat="1" ht="15" customHeight="1" x14ac:dyDescent="0.25">
      <c r="A19" s="18" t="s">
        <v>69</v>
      </c>
      <c r="B19" s="21" t="s">
        <v>67</v>
      </c>
      <c r="C19" s="21" t="s">
        <v>67</v>
      </c>
      <c r="D19" s="23">
        <v>0.5948</v>
      </c>
      <c r="E19" s="117" t="s">
        <v>67</v>
      </c>
      <c r="F19" s="23">
        <v>0.01</v>
      </c>
      <c r="G19" s="23">
        <v>0</v>
      </c>
      <c r="H19" s="23">
        <v>0.80610000000000004</v>
      </c>
      <c r="I19" s="23">
        <v>0.52959999999999996</v>
      </c>
      <c r="J19" s="23">
        <v>0.53969999999999996</v>
      </c>
      <c r="K19" s="23">
        <v>0.50249999999999995</v>
      </c>
      <c r="L19" s="22"/>
      <c r="M19" s="22"/>
      <c r="N19" s="22"/>
      <c r="O19" s="22"/>
      <c r="P19" s="22"/>
    </row>
    <row r="20" spans="1:16" s="19" customFormat="1" ht="15" customHeight="1" x14ac:dyDescent="0.25">
      <c r="A20" s="18" t="s">
        <v>70</v>
      </c>
      <c r="B20" s="21" t="s">
        <v>67</v>
      </c>
      <c r="C20" s="21" t="s">
        <v>67</v>
      </c>
      <c r="D20" s="24">
        <v>0.1351</v>
      </c>
      <c r="E20" s="117" t="s">
        <v>67</v>
      </c>
      <c r="F20" s="23">
        <v>0.24640000000000001</v>
      </c>
      <c r="G20" s="23">
        <v>0.50829999999999997</v>
      </c>
      <c r="H20" s="24">
        <v>5.0999999999999997E-2</v>
      </c>
      <c r="I20" s="24">
        <v>0.1391</v>
      </c>
      <c r="J20" s="24">
        <v>0.1236</v>
      </c>
      <c r="K20" s="24">
        <v>0.1464</v>
      </c>
    </row>
    <row r="21" spans="1:16" s="19" customFormat="1" ht="15" customHeight="1" x14ac:dyDescent="0.25">
      <c r="A21" s="18" t="s">
        <v>71</v>
      </c>
      <c r="B21" s="21" t="s">
        <v>67</v>
      </c>
      <c r="C21" s="21" t="s">
        <v>67</v>
      </c>
      <c r="D21" s="24">
        <v>8.2699999999999996E-2</v>
      </c>
      <c r="E21" s="117" t="s">
        <v>67</v>
      </c>
      <c r="F21" s="23">
        <v>1.4E-3</v>
      </c>
      <c r="G21" s="23">
        <v>2.3999999999999998E-3</v>
      </c>
      <c r="H21" s="24">
        <v>6.9400000000000003E-2</v>
      </c>
      <c r="I21" s="24">
        <v>0.108</v>
      </c>
      <c r="J21" s="24">
        <v>0.13569999999999999</v>
      </c>
      <c r="K21" s="24">
        <v>0.11840000000000001</v>
      </c>
    </row>
    <row r="22" spans="1:16" s="19" customFormat="1" ht="30" customHeight="1" x14ac:dyDescent="0.25">
      <c r="A22" s="18" t="s">
        <v>72</v>
      </c>
      <c r="B22" s="25">
        <v>0.6</v>
      </c>
      <c r="C22" s="25">
        <v>0.22589999999999999</v>
      </c>
      <c r="D22" s="26">
        <f>SUM(D19:D21)</f>
        <v>0.81259999999999999</v>
      </c>
      <c r="E22" s="117" t="s">
        <v>67</v>
      </c>
      <c r="F22" s="26">
        <f t="shared" ref="F22:K22" si="1">SUM(F19:F21)</f>
        <v>0.25780000000000003</v>
      </c>
      <c r="G22" s="26">
        <f t="shared" si="1"/>
        <v>0.51069999999999993</v>
      </c>
      <c r="H22" s="26">
        <f t="shared" si="1"/>
        <v>0.9265000000000001</v>
      </c>
      <c r="I22" s="26">
        <f t="shared" si="1"/>
        <v>0.77669999999999995</v>
      </c>
      <c r="J22" s="26">
        <f t="shared" si="1"/>
        <v>0.79899999999999993</v>
      </c>
      <c r="K22" s="26">
        <f t="shared" si="1"/>
        <v>0.76729999999999987</v>
      </c>
    </row>
    <row r="23" spans="1:16" s="19" customFormat="1" ht="30" customHeight="1" x14ac:dyDescent="0.25">
      <c r="A23" s="17" t="s">
        <v>75</v>
      </c>
      <c r="D23" s="24"/>
      <c r="E23" s="117"/>
    </row>
    <row r="24" spans="1:16" s="19" customFormat="1" ht="15" customHeight="1" x14ac:dyDescent="0.25">
      <c r="A24" s="19" t="s">
        <v>78</v>
      </c>
      <c r="B24" s="21" t="s">
        <v>67</v>
      </c>
      <c r="C24" s="21" t="s">
        <v>67</v>
      </c>
      <c r="D24" s="21" t="s">
        <v>67</v>
      </c>
      <c r="E24" s="117" t="s">
        <v>67</v>
      </c>
      <c r="F24" s="117" t="s">
        <v>67</v>
      </c>
      <c r="G24" s="117" t="s">
        <v>67</v>
      </c>
      <c r="H24" s="24">
        <v>0.1396</v>
      </c>
      <c r="I24" s="24">
        <v>0.33329999999999999</v>
      </c>
      <c r="J24" s="24">
        <v>0.2853</v>
      </c>
      <c r="K24" s="24">
        <v>0.29389999999999999</v>
      </c>
    </row>
    <row r="25" spans="1:16" s="19" customFormat="1" ht="15" customHeight="1" x14ac:dyDescent="0.25">
      <c r="A25" s="19" t="s">
        <v>79</v>
      </c>
      <c r="B25" s="21" t="s">
        <v>67</v>
      </c>
      <c r="C25" s="21" t="s">
        <v>67</v>
      </c>
      <c r="D25" s="21" t="s">
        <v>67</v>
      </c>
      <c r="E25" s="117" t="s">
        <v>67</v>
      </c>
      <c r="F25" s="117" t="s">
        <v>67</v>
      </c>
      <c r="G25" s="117" t="s">
        <v>67</v>
      </c>
      <c r="H25" s="24">
        <v>0.16669999999999999</v>
      </c>
      <c r="I25" s="24">
        <v>0.1852</v>
      </c>
      <c r="J25" s="24">
        <v>0.2205</v>
      </c>
      <c r="K25" s="24">
        <v>0.19439999999999999</v>
      </c>
    </row>
    <row r="26" spans="1:16" s="19" customFormat="1" ht="15" customHeight="1" x14ac:dyDescent="0.25">
      <c r="A26" s="18" t="s">
        <v>81</v>
      </c>
      <c r="B26" s="21" t="s">
        <v>67</v>
      </c>
      <c r="C26" s="21" t="s">
        <v>67</v>
      </c>
      <c r="D26" s="21" t="s">
        <v>67</v>
      </c>
      <c r="E26" s="117" t="s">
        <v>67</v>
      </c>
      <c r="F26" s="117" t="s">
        <v>67</v>
      </c>
      <c r="G26" s="117" t="s">
        <v>67</v>
      </c>
      <c r="H26" s="24">
        <v>3.9600000000000003E-2</v>
      </c>
      <c r="I26" s="24">
        <v>0.1216</v>
      </c>
      <c r="J26" s="24">
        <v>0.1182</v>
      </c>
      <c r="K26" s="24">
        <v>0.12280000000000001</v>
      </c>
    </row>
    <row r="27" spans="1:16" s="19" customFormat="1" ht="15" customHeight="1" x14ac:dyDescent="0.25">
      <c r="A27" s="18" t="s">
        <v>83</v>
      </c>
      <c r="B27" s="21" t="s">
        <v>67</v>
      </c>
      <c r="C27" s="21" t="s">
        <v>67</v>
      </c>
      <c r="D27" s="21" t="s">
        <v>67</v>
      </c>
      <c r="E27" s="117" t="s">
        <v>67</v>
      </c>
      <c r="F27" s="117" t="s">
        <v>67</v>
      </c>
      <c r="G27" s="117" t="s">
        <v>67</v>
      </c>
      <c r="H27" s="24">
        <v>1.2500000000000001E-2</v>
      </c>
      <c r="I27" s="24">
        <v>7.2400000000000006E-2</v>
      </c>
      <c r="J27" s="24">
        <v>7.3499999999999996E-2</v>
      </c>
      <c r="K27" s="24">
        <v>5.9900000000000002E-2</v>
      </c>
    </row>
    <row r="28" spans="1:16" s="19" customFormat="1" ht="30" customHeight="1" x14ac:dyDescent="0.25">
      <c r="A28" s="18" t="s">
        <v>80</v>
      </c>
      <c r="B28" s="21" t="s">
        <v>67</v>
      </c>
      <c r="C28" s="21" t="s">
        <v>67</v>
      </c>
      <c r="D28" s="21" t="s">
        <v>67</v>
      </c>
      <c r="E28" s="117" t="s">
        <v>67</v>
      </c>
      <c r="F28" s="117" t="s">
        <v>67</v>
      </c>
      <c r="G28" s="117" t="s">
        <v>67</v>
      </c>
      <c r="H28" s="24">
        <v>0.30420000000000003</v>
      </c>
      <c r="I28" s="24">
        <v>0.14910000000000001</v>
      </c>
      <c r="J28" s="24">
        <v>0.14699999999999999</v>
      </c>
      <c r="K28" s="24">
        <v>0.18859999999999999</v>
      </c>
    </row>
    <row r="29" spans="1:16" s="19" customFormat="1" ht="15" customHeight="1" x14ac:dyDescent="0.25">
      <c r="A29" s="18" t="s">
        <v>82</v>
      </c>
      <c r="B29" s="21" t="s">
        <v>67</v>
      </c>
      <c r="C29" s="21" t="s">
        <v>67</v>
      </c>
      <c r="D29" s="21" t="s">
        <v>67</v>
      </c>
      <c r="E29" s="117" t="s">
        <v>67</v>
      </c>
      <c r="F29" s="117" t="s">
        <v>67</v>
      </c>
      <c r="G29" s="117" t="s">
        <v>67</v>
      </c>
      <c r="H29" s="24">
        <v>0.2208</v>
      </c>
      <c r="I29" s="24">
        <v>8.2500000000000004E-2</v>
      </c>
      <c r="J29" s="24">
        <v>8.5000000000000006E-2</v>
      </c>
      <c r="K29" s="24">
        <v>7.0199999999999999E-2</v>
      </c>
    </row>
    <row r="30" spans="1:16" s="19" customFormat="1" ht="15" customHeight="1" x14ac:dyDescent="0.25">
      <c r="A30" s="18" t="s">
        <v>66</v>
      </c>
      <c r="B30" s="21" t="s">
        <v>67</v>
      </c>
      <c r="C30" s="21" t="s">
        <v>67</v>
      </c>
      <c r="D30" s="21" t="s">
        <v>67</v>
      </c>
      <c r="E30" s="21" t="s">
        <v>67</v>
      </c>
      <c r="F30" s="21" t="s">
        <v>67</v>
      </c>
      <c r="G30" s="21" t="s">
        <v>67</v>
      </c>
      <c r="H30" s="16">
        <f>100%-SUM(H24:H29)</f>
        <v>0.11659999999999993</v>
      </c>
      <c r="I30" s="16">
        <f>100%-SUM(I24:I29)</f>
        <v>5.589999999999995E-2</v>
      </c>
      <c r="J30" s="16">
        <f>100%-SUM(J24:J29)</f>
        <v>7.0500000000000007E-2</v>
      </c>
      <c r="K30" s="16">
        <f>100%-SUM(K24:K29)</f>
        <v>7.020000000000004E-2</v>
      </c>
    </row>
    <row r="31" spans="1:16" x14ac:dyDescent="0.25">
      <c r="A31" s="18" t="s">
        <v>74</v>
      </c>
      <c r="B31" s="21" t="s">
        <v>67</v>
      </c>
      <c r="C31" s="21" t="s">
        <v>67</v>
      </c>
      <c r="D31" s="24">
        <f>142/386</f>
        <v>0.36787564766839376</v>
      </c>
      <c r="E31" s="117" t="s">
        <v>67</v>
      </c>
      <c r="F31" s="117" t="s">
        <v>67</v>
      </c>
      <c r="G31" s="117" t="s">
        <v>67</v>
      </c>
      <c r="H31" s="27">
        <f>SUM(H27:H29)</f>
        <v>0.53750000000000009</v>
      </c>
      <c r="I31" s="27">
        <f>SUM(I27:I29)</f>
        <v>0.30400000000000005</v>
      </c>
      <c r="J31" s="27">
        <f>SUM(J27:J29)</f>
        <v>0.30549999999999999</v>
      </c>
      <c r="K31" s="27">
        <f>SUM(K27:K29)</f>
        <v>0.31869999999999998</v>
      </c>
    </row>
    <row r="32" spans="1:16" x14ac:dyDescent="0.25">
      <c r="A32" s="18" t="s">
        <v>76</v>
      </c>
      <c r="B32" s="21" t="s">
        <v>67</v>
      </c>
      <c r="C32" s="21" t="s">
        <v>67</v>
      </c>
      <c r="D32" s="24">
        <f>244/386</f>
        <v>0.63212435233160624</v>
      </c>
      <c r="E32" s="117" t="s">
        <v>67</v>
      </c>
      <c r="F32" s="117" t="s">
        <v>67</v>
      </c>
      <c r="G32" s="117" t="s">
        <v>67</v>
      </c>
      <c r="H32" s="27">
        <f>SUM(H30,H24:H26)</f>
        <v>0.46249999999999997</v>
      </c>
      <c r="I32" s="27">
        <f>SUM(I30,I24:I26)</f>
        <v>0.69599999999999995</v>
      </c>
      <c r="J32" s="27">
        <f>SUM(J30,J24:J26)</f>
        <v>0.69450000000000001</v>
      </c>
      <c r="K32" s="27">
        <f>SUM(K30,K24:K26)</f>
        <v>0.68130000000000002</v>
      </c>
    </row>
    <row r="33" spans="1:11" x14ac:dyDescent="0.25">
      <c r="A33" s="17" t="s">
        <v>77</v>
      </c>
      <c r="E33" s="117"/>
      <c r="F33" s="117"/>
      <c r="G33" s="117"/>
    </row>
    <row r="34" spans="1:11" ht="15" customHeight="1" x14ac:dyDescent="0.25">
      <c r="A34" s="18" t="s">
        <v>84</v>
      </c>
      <c r="B34" s="21" t="s">
        <v>67</v>
      </c>
      <c r="C34" s="21" t="s">
        <v>67</v>
      </c>
      <c r="D34" s="16">
        <v>2.64E-2</v>
      </c>
      <c r="E34" s="117" t="s">
        <v>67</v>
      </c>
      <c r="F34" s="117" t="s">
        <v>67</v>
      </c>
      <c r="G34" s="117" t="s">
        <v>67</v>
      </c>
      <c r="H34" s="27">
        <v>0.25829999999999997</v>
      </c>
      <c r="I34" s="27">
        <v>5.2999999999999999E-2</v>
      </c>
      <c r="J34" s="27">
        <v>5.1499999999999997E-2</v>
      </c>
      <c r="K34" s="27">
        <v>4.02E-2</v>
      </c>
    </row>
    <row r="35" spans="1:11" ht="15" customHeight="1" x14ac:dyDescent="0.25">
      <c r="A35" s="18" t="s">
        <v>85</v>
      </c>
      <c r="B35" s="21" t="s">
        <v>67</v>
      </c>
      <c r="C35" s="21" t="s">
        <v>67</v>
      </c>
      <c r="D35" s="16">
        <v>0.16020000000000001</v>
      </c>
      <c r="E35" s="117" t="s">
        <v>67</v>
      </c>
      <c r="F35" s="117" t="s">
        <v>67</v>
      </c>
      <c r="G35" s="117" t="s">
        <v>67</v>
      </c>
      <c r="H35" s="27">
        <v>0.19420000000000001</v>
      </c>
      <c r="I35" s="27">
        <v>0.1391</v>
      </c>
      <c r="J35" s="27">
        <v>0.1583</v>
      </c>
      <c r="K35" s="27">
        <v>0.12870000000000001</v>
      </c>
    </row>
    <row r="36" spans="1:11" ht="30" customHeight="1" x14ac:dyDescent="0.25">
      <c r="A36" s="18" t="s">
        <v>86</v>
      </c>
      <c r="B36" s="21" t="s">
        <v>67</v>
      </c>
      <c r="C36" s="21" t="s">
        <v>67</v>
      </c>
      <c r="D36" s="21">
        <v>0</v>
      </c>
      <c r="E36" s="117" t="s">
        <v>67</v>
      </c>
      <c r="F36" s="117" t="s">
        <v>67</v>
      </c>
      <c r="G36" s="117" t="s">
        <v>67</v>
      </c>
      <c r="H36" s="27">
        <v>0.1467</v>
      </c>
      <c r="I36" s="27">
        <v>0.11260000000000001</v>
      </c>
      <c r="J36" s="27">
        <v>0.1095</v>
      </c>
      <c r="K36" s="27">
        <v>9.9199999999999997E-2</v>
      </c>
    </row>
    <row r="37" spans="1:11" ht="15" customHeight="1" x14ac:dyDescent="0.25">
      <c r="A37" s="18" t="s">
        <v>87</v>
      </c>
      <c r="B37" s="21" t="s">
        <v>67</v>
      </c>
      <c r="C37" s="21" t="s">
        <v>67</v>
      </c>
      <c r="D37" s="16">
        <v>0.28189999999999998</v>
      </c>
      <c r="E37" s="117" t="s">
        <v>67</v>
      </c>
      <c r="F37" s="117" t="s">
        <v>67</v>
      </c>
      <c r="G37" s="117" t="s">
        <v>67</v>
      </c>
      <c r="H37" s="27">
        <v>0.1384</v>
      </c>
      <c r="I37" s="27">
        <v>0.23710000000000001</v>
      </c>
      <c r="J37" s="27">
        <v>0.2084</v>
      </c>
      <c r="K37" s="27">
        <v>0.23319999999999999</v>
      </c>
    </row>
    <row r="38" spans="1:11" x14ac:dyDescent="0.25">
      <c r="A38" s="18" t="s">
        <v>89</v>
      </c>
      <c r="B38" s="21" t="s">
        <v>67</v>
      </c>
      <c r="C38" s="21" t="s">
        <v>67</v>
      </c>
      <c r="D38" s="16">
        <v>0.1014</v>
      </c>
      <c r="E38" s="117" t="s">
        <v>67</v>
      </c>
      <c r="F38" s="117" t="s">
        <v>67</v>
      </c>
      <c r="G38" s="117" t="s">
        <v>67</v>
      </c>
      <c r="H38" s="27">
        <v>2.69E-2</v>
      </c>
      <c r="I38" s="27">
        <v>9.01E-2</v>
      </c>
      <c r="J38" s="27">
        <v>0.1148</v>
      </c>
      <c r="K38" s="27">
        <v>0.12330000000000001</v>
      </c>
    </row>
    <row r="39" spans="1:11" ht="30" x14ac:dyDescent="0.25">
      <c r="A39" s="18" t="s">
        <v>88</v>
      </c>
      <c r="B39" s="21" t="s">
        <v>67</v>
      </c>
      <c r="C39" s="21" t="s">
        <v>67</v>
      </c>
      <c r="D39" s="27">
        <v>8.9200000000000002E-2</v>
      </c>
      <c r="E39" s="117" t="s">
        <v>67</v>
      </c>
      <c r="F39" s="117" t="s">
        <v>67</v>
      </c>
      <c r="G39" s="117" t="s">
        <v>67</v>
      </c>
      <c r="H39" s="27">
        <v>6.6100000000000006E-2</v>
      </c>
      <c r="I39" s="27">
        <v>8.48E-2</v>
      </c>
      <c r="J39" s="27">
        <v>8.7099999999999997E-2</v>
      </c>
      <c r="K39" s="27">
        <v>8.7099999999999997E-2</v>
      </c>
    </row>
    <row r="40" spans="1:11" x14ac:dyDescent="0.25">
      <c r="A40" s="18" t="s">
        <v>90</v>
      </c>
      <c r="B40" s="21" t="s">
        <v>67</v>
      </c>
      <c r="C40" s="21" t="s">
        <v>67</v>
      </c>
      <c r="D40" s="27">
        <v>5.4800000000000001E-2</v>
      </c>
      <c r="E40" s="117" t="s">
        <v>67</v>
      </c>
      <c r="F40" s="117" t="s">
        <v>67</v>
      </c>
      <c r="G40" s="117" t="s">
        <v>67</v>
      </c>
      <c r="H40" s="27">
        <v>2.4799999999999999E-2</v>
      </c>
      <c r="I40" s="27">
        <v>5.1700000000000003E-2</v>
      </c>
      <c r="J40" s="27">
        <v>6.8599999999999994E-2</v>
      </c>
      <c r="K40" s="27">
        <v>7.0999999999999994E-2</v>
      </c>
    </row>
    <row r="41" spans="1:11" x14ac:dyDescent="0.25">
      <c r="A41" s="18" t="s">
        <v>91</v>
      </c>
      <c r="B41" s="21" t="s">
        <v>67</v>
      </c>
      <c r="C41" s="21" t="s">
        <v>67</v>
      </c>
      <c r="D41" s="27">
        <v>4.87E-2</v>
      </c>
      <c r="E41" s="117" t="s">
        <v>67</v>
      </c>
      <c r="F41" s="117" t="s">
        <v>67</v>
      </c>
      <c r="G41" s="117" t="s">
        <v>67</v>
      </c>
      <c r="H41" s="27">
        <v>1.4500000000000001E-2</v>
      </c>
      <c r="I41" s="27">
        <v>6.2300000000000001E-2</v>
      </c>
      <c r="J41" s="27">
        <v>4.6199999999999998E-2</v>
      </c>
      <c r="K41" s="27">
        <v>5.5E-2</v>
      </c>
    </row>
    <row r="42" spans="1:11" x14ac:dyDescent="0.25">
      <c r="A42" s="18" t="s">
        <v>66</v>
      </c>
      <c r="B42" s="21" t="s">
        <v>67</v>
      </c>
      <c r="C42" s="21" t="s">
        <v>67</v>
      </c>
      <c r="D42" s="27">
        <f>1-SUM(D34:D41)</f>
        <v>0.23740000000000006</v>
      </c>
      <c r="E42" s="117" t="s">
        <v>67</v>
      </c>
      <c r="F42" s="117" t="s">
        <v>67</v>
      </c>
      <c r="G42" s="117" t="s">
        <v>67</v>
      </c>
      <c r="H42" s="27">
        <f>1-SUM(H34:H41)</f>
        <v>0.13009999999999999</v>
      </c>
      <c r="I42" s="27">
        <f>1-SUM(I34:I41)</f>
        <v>0.16930000000000012</v>
      </c>
      <c r="J42" s="27">
        <f>1-SUM(J34:J41)</f>
        <v>0.15560000000000007</v>
      </c>
      <c r="K42" s="27">
        <f>1-SUM(K34:K41)</f>
        <v>0.16230000000000011</v>
      </c>
    </row>
    <row r="43" spans="1:11" x14ac:dyDescent="0.25">
      <c r="A43" s="17" t="s">
        <v>127</v>
      </c>
      <c r="E43" s="117"/>
      <c r="F43" s="117"/>
      <c r="G43" s="117"/>
    </row>
    <row r="44" spans="1:11" ht="15" customHeight="1" x14ac:dyDescent="0.25">
      <c r="A44" s="18" t="s">
        <v>128</v>
      </c>
      <c r="B44" s="21" t="s">
        <v>67</v>
      </c>
      <c r="C44" s="21" t="s">
        <v>67</v>
      </c>
      <c r="D44" s="27">
        <v>2E-3</v>
      </c>
      <c r="E44" s="117" t="s">
        <v>67</v>
      </c>
      <c r="F44" s="117" t="s">
        <v>67</v>
      </c>
      <c r="G44" s="117" t="s">
        <v>67</v>
      </c>
      <c r="H44" s="16">
        <f>3/489</f>
        <v>6.1349693251533744E-3</v>
      </c>
      <c r="I44" s="27">
        <v>2.0999999999999999E-3</v>
      </c>
      <c r="J44" s="16">
        <v>0</v>
      </c>
      <c r="K44" s="27">
        <v>4.0000000000000001E-3</v>
      </c>
    </row>
    <row r="45" spans="1:11" x14ac:dyDescent="0.25">
      <c r="A45" s="18" t="s">
        <v>129</v>
      </c>
      <c r="B45" s="21" t="s">
        <v>67</v>
      </c>
      <c r="C45" s="21" t="s">
        <v>67</v>
      </c>
      <c r="D45" s="27">
        <v>0.1172</v>
      </c>
      <c r="E45" s="117" t="s">
        <v>67</v>
      </c>
      <c r="F45" s="117" t="s">
        <v>67</v>
      </c>
      <c r="G45" s="117" t="s">
        <v>67</v>
      </c>
      <c r="H45" s="16">
        <f>3/489</f>
        <v>6.1349693251533744E-3</v>
      </c>
      <c r="I45" s="16">
        <v>9.2700000000000005E-2</v>
      </c>
      <c r="J45" s="27">
        <v>0.1137</v>
      </c>
      <c r="K45" s="27">
        <v>0.10639999999999999</v>
      </c>
    </row>
    <row r="46" spans="1:11" x14ac:dyDescent="0.25">
      <c r="A46" s="18" t="s">
        <v>130</v>
      </c>
      <c r="B46" s="21" t="s">
        <v>67</v>
      </c>
      <c r="C46" s="21" t="s">
        <v>67</v>
      </c>
      <c r="D46" s="27">
        <v>0.30099999999999999</v>
      </c>
      <c r="E46" s="117" t="s">
        <v>67</v>
      </c>
      <c r="F46" s="117" t="s">
        <v>67</v>
      </c>
      <c r="G46" s="117" t="s">
        <v>67</v>
      </c>
      <c r="H46" s="16">
        <f>33/489</f>
        <v>6.7484662576687116E-2</v>
      </c>
      <c r="I46" s="16">
        <f>323/960</f>
        <v>0.33645833333333336</v>
      </c>
      <c r="J46" s="16">
        <f>(310+7)/994</f>
        <v>0.31891348088531185</v>
      </c>
      <c r="K46" s="16">
        <f>(1.71+33.33)%</f>
        <v>0.35039999999999999</v>
      </c>
    </row>
    <row r="47" spans="1:11" x14ac:dyDescent="0.25">
      <c r="A47" s="18" t="s">
        <v>131</v>
      </c>
      <c r="B47" s="21" t="s">
        <v>67</v>
      </c>
      <c r="C47" s="21" t="s">
        <v>67</v>
      </c>
      <c r="D47" s="27">
        <v>0.43640000000000001</v>
      </c>
      <c r="E47" s="117" t="s">
        <v>67</v>
      </c>
      <c r="F47" s="117" t="s">
        <v>67</v>
      </c>
      <c r="G47" s="117" t="s">
        <v>67</v>
      </c>
      <c r="H47" s="16">
        <f>209/489</f>
        <v>0.42740286298568508</v>
      </c>
      <c r="I47" s="16">
        <v>0.40100000000000002</v>
      </c>
      <c r="J47" s="16">
        <v>0.43130000000000002</v>
      </c>
      <c r="K47" s="27">
        <v>0.40160000000000001</v>
      </c>
    </row>
    <row r="48" spans="1:11" x14ac:dyDescent="0.25">
      <c r="A48" s="18" t="s">
        <v>132</v>
      </c>
      <c r="B48" s="21" t="s">
        <v>67</v>
      </c>
      <c r="C48" s="21" t="s">
        <v>67</v>
      </c>
      <c r="D48" s="27">
        <v>0.1434</v>
      </c>
      <c r="E48" s="117" t="s">
        <v>67</v>
      </c>
      <c r="F48" s="117" t="s">
        <v>67</v>
      </c>
      <c r="G48" s="117" t="s">
        <v>67</v>
      </c>
      <c r="H48" s="16">
        <f>100%-SUM(H44:H47)</f>
        <v>0.49284253578732107</v>
      </c>
      <c r="I48" s="16">
        <v>0.1656</v>
      </c>
      <c r="J48" s="16">
        <f>(131+3)/994</f>
        <v>0.13480885311871227</v>
      </c>
      <c r="K48" s="27">
        <v>0.13350000000000001</v>
      </c>
    </row>
    <row r="49" spans="1:11" x14ac:dyDescent="0.25">
      <c r="A49" s="18" t="s">
        <v>66</v>
      </c>
      <c r="B49" s="21" t="s">
        <v>67</v>
      </c>
      <c r="C49" s="21" t="s">
        <v>67</v>
      </c>
      <c r="D49" s="27">
        <f>1-SUM(D44:D48)</f>
        <v>0</v>
      </c>
      <c r="E49" s="117" t="s">
        <v>67</v>
      </c>
      <c r="F49" s="117" t="s">
        <v>67</v>
      </c>
      <c r="G49" s="117" t="s">
        <v>67</v>
      </c>
      <c r="H49" s="27">
        <f>1-SUM(H44:H48)</f>
        <v>0</v>
      </c>
      <c r="I49" s="27">
        <f t="shared" ref="I49:K49" si="2">1-SUM(I44:I48)</f>
        <v>2.1416666666667084E-3</v>
      </c>
      <c r="J49" s="27">
        <f t="shared" si="2"/>
        <v>1.2776659959758963E-3</v>
      </c>
      <c r="K49" s="27">
        <f t="shared" si="2"/>
        <v>4.0999999999999925E-3</v>
      </c>
    </row>
  </sheetData>
  <mergeCells count="1">
    <mergeCell ref="A1:K1"/>
  </mergeCells>
  <pageMargins left="0.7" right="0.7" top="0.75" bottom="0.75" header="0.3" footer="0.3"/>
  <pageSetup orientation="portrait" r:id="rId1"/>
  <ignoredErrors>
    <ignoredError sqref="H31:I32 J31:K3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8D8D2-63B1-43C9-8D0E-C590922C7A90}">
  <dimension ref="A1:AC43"/>
  <sheetViews>
    <sheetView showGridLines="0" workbookViewId="0">
      <selection sqref="A1:AA1"/>
    </sheetView>
  </sheetViews>
  <sheetFormatPr defaultColWidth="9.140625" defaultRowHeight="15" x14ac:dyDescent="0.25"/>
  <cols>
    <col min="1" max="1" width="4.7109375" style="1" customWidth="1"/>
    <col min="2" max="2" width="25.7109375" style="179" customWidth="1"/>
    <col min="3" max="3" width="9.140625" style="11"/>
    <col min="4" max="4" width="3.140625" style="1" customWidth="1"/>
    <col min="5" max="5" width="9.140625" style="11"/>
    <col min="6" max="6" width="3.140625" style="1" customWidth="1"/>
    <col min="7" max="7" width="9.140625" style="11"/>
    <col min="8" max="8" width="3.140625" style="1" customWidth="1"/>
    <col min="9" max="9" width="9.140625" style="11"/>
    <col min="10" max="10" width="3.140625" style="1" customWidth="1"/>
    <col min="11" max="11" width="9.140625" style="11"/>
    <col min="12" max="12" width="3.140625" style="1" customWidth="1"/>
    <col min="13" max="13" width="9.140625" style="11"/>
    <col min="14" max="14" width="3.140625" style="1" customWidth="1"/>
    <col min="15" max="15" width="9.140625" style="11"/>
    <col min="16" max="16" width="3.140625" style="1" customWidth="1"/>
    <col min="17" max="17" width="9.140625" style="11"/>
    <col min="18" max="18" width="3.140625" style="1" customWidth="1"/>
    <col min="19" max="19" width="9.140625" style="11"/>
    <col min="20" max="20" width="3.140625" style="1" customWidth="1"/>
    <col min="21" max="21" width="9.140625" style="11"/>
    <col min="22" max="22" width="3.140625" style="1" customWidth="1"/>
    <col min="23" max="23" width="9.140625" style="11"/>
    <col min="24" max="24" width="3.140625" style="1" customWidth="1"/>
    <col min="25" max="25" width="9.140625" style="11"/>
    <col min="26" max="26" width="3.140625" style="1" customWidth="1"/>
    <col min="27" max="27" width="9.140625" style="11"/>
    <col min="28" max="28" width="3.140625" style="1" customWidth="1"/>
    <col min="29" max="16384" width="9.140625" style="1"/>
  </cols>
  <sheetData>
    <row r="1" spans="1:29" x14ac:dyDescent="0.25">
      <c r="A1" s="312" t="s">
        <v>185</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row>
    <row r="3" spans="1:29" s="181" customFormat="1" ht="31.5" customHeight="1" x14ac:dyDescent="0.25">
      <c r="A3" s="184"/>
      <c r="B3" s="185"/>
      <c r="C3" s="186">
        <v>1</v>
      </c>
      <c r="D3" s="186"/>
      <c r="E3" s="186">
        <v>2</v>
      </c>
      <c r="F3" s="186"/>
      <c r="G3" s="186">
        <v>3</v>
      </c>
      <c r="H3" s="186"/>
      <c r="I3" s="186">
        <v>4</v>
      </c>
      <c r="J3" s="186"/>
      <c r="K3" s="186">
        <v>5</v>
      </c>
      <c r="L3" s="186"/>
      <c r="M3" s="186">
        <v>6</v>
      </c>
      <c r="N3" s="186"/>
      <c r="O3" s="186">
        <v>7</v>
      </c>
      <c r="P3" s="186"/>
      <c r="Q3" s="186">
        <v>8</v>
      </c>
      <c r="R3" s="186"/>
      <c r="S3" s="186">
        <v>9</v>
      </c>
      <c r="T3" s="186"/>
      <c r="U3" s="186">
        <v>10</v>
      </c>
      <c r="V3" s="186"/>
      <c r="W3" s="186">
        <v>11</v>
      </c>
      <c r="X3" s="186"/>
      <c r="Y3" s="186">
        <v>12</v>
      </c>
      <c r="Z3" s="186"/>
      <c r="AA3" s="186">
        <v>13</v>
      </c>
      <c r="AB3" s="184"/>
      <c r="AC3" s="184">
        <v>14</v>
      </c>
    </row>
    <row r="4" spans="1:29" s="181" customFormat="1" ht="31.5" customHeight="1" x14ac:dyDescent="0.25">
      <c r="A4" s="181">
        <v>1</v>
      </c>
      <c r="B4" s="182" t="s">
        <v>198</v>
      </c>
      <c r="C4" s="12">
        <v>1</v>
      </c>
      <c r="E4" s="12"/>
      <c r="G4" s="12"/>
      <c r="I4" s="12"/>
      <c r="K4" s="12"/>
      <c r="M4" s="12"/>
      <c r="O4" s="12"/>
      <c r="Q4" s="12"/>
      <c r="S4" s="12"/>
      <c r="U4" s="12"/>
      <c r="W4" s="12"/>
      <c r="Y4" s="12"/>
      <c r="AA4" s="12"/>
    </row>
    <row r="5" spans="1:29" s="181" customFormat="1" ht="31.5" customHeight="1" x14ac:dyDescent="0.25">
      <c r="A5" s="181">
        <v>2</v>
      </c>
      <c r="B5" s="182" t="s">
        <v>201</v>
      </c>
      <c r="C5" s="12">
        <v>-7.4200000000000002E-2</v>
      </c>
      <c r="D5" s="183" t="s">
        <v>38</v>
      </c>
      <c r="E5" s="12">
        <v>1</v>
      </c>
      <c r="F5" s="183"/>
      <c r="G5" s="12"/>
      <c r="H5" s="183"/>
      <c r="I5" s="12"/>
      <c r="J5" s="183"/>
      <c r="K5" s="12"/>
      <c r="L5" s="183"/>
      <c r="M5" s="12"/>
      <c r="N5" s="183"/>
      <c r="O5" s="12"/>
      <c r="P5" s="183"/>
      <c r="Q5" s="12"/>
      <c r="R5" s="183"/>
      <c r="S5" s="12"/>
      <c r="T5" s="183"/>
      <c r="U5" s="12"/>
      <c r="V5" s="183"/>
      <c r="W5" s="12"/>
      <c r="X5" s="183"/>
      <c r="Y5" s="12"/>
      <c r="Z5" s="183"/>
      <c r="AA5" s="12"/>
      <c r="AB5" s="183"/>
    </row>
    <row r="6" spans="1:29" s="181" customFormat="1" ht="31.5" customHeight="1" x14ac:dyDescent="0.25">
      <c r="A6" s="181">
        <v>3</v>
      </c>
      <c r="B6" s="182" t="s">
        <v>200</v>
      </c>
      <c r="C6" s="12">
        <v>-0.26569999999999999</v>
      </c>
      <c r="D6" s="183" t="s">
        <v>35</v>
      </c>
      <c r="E6" s="12">
        <v>9.9000000000000008E-3</v>
      </c>
      <c r="F6" s="183"/>
      <c r="G6" s="12">
        <v>1</v>
      </c>
      <c r="H6" s="183"/>
      <c r="I6" s="12"/>
      <c r="J6" s="183"/>
      <c r="K6" s="12"/>
      <c r="L6" s="183"/>
      <c r="M6" s="12"/>
      <c r="N6" s="183"/>
      <c r="O6" s="12"/>
      <c r="P6" s="183"/>
      <c r="Q6" s="12"/>
      <c r="R6" s="183"/>
      <c r="S6" s="12"/>
      <c r="T6" s="183"/>
      <c r="U6" s="12"/>
      <c r="V6" s="183"/>
      <c r="W6" s="12"/>
      <c r="X6" s="183"/>
      <c r="Y6" s="12"/>
      <c r="Z6" s="183"/>
      <c r="AA6" s="12"/>
      <c r="AB6" s="183"/>
    </row>
    <row r="7" spans="1:29" s="181" customFormat="1" ht="31.5" customHeight="1" x14ac:dyDescent="0.25">
      <c r="A7" s="181">
        <v>4</v>
      </c>
      <c r="B7" s="182" t="s">
        <v>202</v>
      </c>
      <c r="C7" s="12">
        <v>0.19719999999999999</v>
      </c>
      <c r="D7" s="183" t="s">
        <v>35</v>
      </c>
      <c r="E7" s="12">
        <v>-8.6E-3</v>
      </c>
      <c r="F7" s="183" t="s">
        <v>184</v>
      </c>
      <c r="G7" s="12">
        <v>-0.498</v>
      </c>
      <c r="H7" s="183" t="s">
        <v>35</v>
      </c>
      <c r="I7" s="12">
        <v>1</v>
      </c>
      <c r="J7" s="183"/>
      <c r="K7" s="12"/>
      <c r="L7" s="183"/>
      <c r="M7" s="12"/>
      <c r="N7" s="183"/>
      <c r="O7" s="12"/>
      <c r="P7" s="183"/>
      <c r="Q7" s="12"/>
      <c r="R7" s="183"/>
      <c r="S7" s="12"/>
      <c r="T7" s="183"/>
      <c r="U7" s="12"/>
      <c r="V7" s="183"/>
      <c r="W7" s="12"/>
      <c r="X7" s="183"/>
      <c r="Y7" s="12"/>
      <c r="Z7" s="183"/>
      <c r="AA7" s="12"/>
      <c r="AB7" s="183"/>
    </row>
    <row r="8" spans="1:29" s="181" customFormat="1" ht="31.5" customHeight="1" x14ac:dyDescent="0.25">
      <c r="A8" s="181">
        <v>5</v>
      </c>
      <c r="B8" s="182" t="s">
        <v>203</v>
      </c>
      <c r="C8" s="12">
        <v>6.9900000000000004E-2</v>
      </c>
      <c r="D8" s="183" t="s">
        <v>38</v>
      </c>
      <c r="E8" s="12">
        <v>-1.4E-3</v>
      </c>
      <c r="F8" s="183" t="s">
        <v>184</v>
      </c>
      <c r="G8" s="12">
        <v>-0.50609999999999999</v>
      </c>
      <c r="H8" s="183" t="s">
        <v>35</v>
      </c>
      <c r="I8" s="12">
        <v>-0.496</v>
      </c>
      <c r="J8" s="183" t="s">
        <v>35</v>
      </c>
      <c r="K8" s="12">
        <v>1</v>
      </c>
      <c r="L8" s="183"/>
      <c r="M8" s="12"/>
      <c r="N8" s="183"/>
      <c r="O8" s="12"/>
      <c r="P8" s="183"/>
      <c r="Q8" s="12"/>
      <c r="R8" s="183"/>
      <c r="S8" s="12"/>
      <c r="T8" s="183"/>
      <c r="U8" s="12"/>
      <c r="V8" s="183"/>
      <c r="W8" s="12"/>
      <c r="X8" s="183"/>
      <c r="Y8" s="12"/>
      <c r="Z8" s="183"/>
      <c r="AA8" s="12"/>
      <c r="AB8" s="183"/>
    </row>
    <row r="9" spans="1:29" s="181" customFormat="1" ht="31.5" customHeight="1" x14ac:dyDescent="0.25">
      <c r="A9" s="181">
        <v>6</v>
      </c>
      <c r="B9" s="182" t="s">
        <v>180</v>
      </c>
      <c r="C9" s="12">
        <v>-0.21379999999999999</v>
      </c>
      <c r="D9" s="183" t="s">
        <v>35</v>
      </c>
      <c r="E9" s="12">
        <v>0.44850000000000001</v>
      </c>
      <c r="F9" s="183" t="s">
        <v>35</v>
      </c>
      <c r="G9" s="12">
        <v>0.64749999999999996</v>
      </c>
      <c r="H9" s="183" t="s">
        <v>35</v>
      </c>
      <c r="I9" s="12">
        <v>-0.32240000000000002</v>
      </c>
      <c r="J9" s="183" t="s">
        <v>35</v>
      </c>
      <c r="K9" s="12">
        <v>-0.32769999999999999</v>
      </c>
      <c r="L9" s="183" t="s">
        <v>35</v>
      </c>
      <c r="M9" s="12">
        <v>1</v>
      </c>
      <c r="N9" s="183"/>
      <c r="O9" s="12"/>
      <c r="P9" s="183"/>
      <c r="Q9" s="12"/>
      <c r="R9" s="183"/>
      <c r="S9" s="12"/>
      <c r="T9" s="183"/>
      <c r="U9" s="12"/>
      <c r="V9" s="183"/>
      <c r="W9" s="12"/>
      <c r="X9" s="183"/>
      <c r="Y9" s="12"/>
      <c r="Z9" s="183"/>
      <c r="AA9" s="12"/>
      <c r="AB9" s="183"/>
    </row>
    <row r="10" spans="1:29" s="181" customFormat="1" ht="31.5" customHeight="1" x14ac:dyDescent="0.25">
      <c r="A10" s="181">
        <v>7</v>
      </c>
      <c r="B10" s="182" t="s">
        <v>181</v>
      </c>
      <c r="C10" s="12">
        <v>0.121</v>
      </c>
      <c r="D10" s="183" t="s">
        <v>41</v>
      </c>
      <c r="E10" s="12">
        <v>0.43459999999999999</v>
      </c>
      <c r="F10" s="183" t="s">
        <v>35</v>
      </c>
      <c r="G10" s="12">
        <v>-0.31879999999999997</v>
      </c>
      <c r="H10" s="183" t="s">
        <v>35</v>
      </c>
      <c r="I10" s="12">
        <v>0.64019999999999999</v>
      </c>
      <c r="J10" s="183" t="s">
        <v>35</v>
      </c>
      <c r="K10" s="12">
        <v>-0.3175</v>
      </c>
      <c r="L10" s="183" t="s">
        <v>35</v>
      </c>
      <c r="M10" s="12">
        <v>-0.2064</v>
      </c>
      <c r="N10" s="183" t="s">
        <v>35</v>
      </c>
      <c r="O10" s="12">
        <v>1</v>
      </c>
      <c r="P10" s="183"/>
      <c r="Q10" s="12"/>
      <c r="R10" s="183"/>
      <c r="S10" s="12"/>
      <c r="T10" s="183"/>
      <c r="U10" s="12"/>
      <c r="V10" s="183"/>
      <c r="W10" s="12"/>
      <c r="X10" s="183"/>
      <c r="Y10" s="12"/>
      <c r="Z10" s="183"/>
      <c r="AA10" s="12"/>
      <c r="AB10" s="183"/>
    </row>
    <row r="11" spans="1:29" s="181" customFormat="1" ht="31.5" customHeight="1" x14ac:dyDescent="0.25">
      <c r="A11" s="181">
        <v>8</v>
      </c>
      <c r="B11" s="182" t="s">
        <v>182</v>
      </c>
      <c r="C11" s="12">
        <v>-2.2000000000000001E-3</v>
      </c>
      <c r="D11" s="183" t="s">
        <v>184</v>
      </c>
      <c r="E11" s="12">
        <v>0.443</v>
      </c>
      <c r="F11" s="183" t="s">
        <v>35</v>
      </c>
      <c r="G11" s="12">
        <v>-0.32490000000000002</v>
      </c>
      <c r="H11" s="183" t="s">
        <v>35</v>
      </c>
      <c r="I11" s="12">
        <v>-0.31840000000000002</v>
      </c>
      <c r="J11" s="183" t="s">
        <v>35</v>
      </c>
      <c r="K11" s="12">
        <v>0.6421</v>
      </c>
      <c r="L11" s="183" t="s">
        <v>35</v>
      </c>
      <c r="M11" s="12">
        <v>-0.2104</v>
      </c>
      <c r="N11" s="183" t="s">
        <v>35</v>
      </c>
      <c r="O11" s="12">
        <v>-0.2039</v>
      </c>
      <c r="P11" s="183" t="s">
        <v>35</v>
      </c>
      <c r="Q11" s="12">
        <v>1</v>
      </c>
      <c r="R11" s="183"/>
      <c r="S11" s="12"/>
      <c r="T11" s="183"/>
      <c r="U11" s="12"/>
      <c r="V11" s="183"/>
      <c r="W11" s="12"/>
      <c r="X11" s="183"/>
      <c r="Y11" s="12"/>
      <c r="Z11" s="183"/>
      <c r="AA11" s="12"/>
      <c r="AB11" s="183"/>
    </row>
    <row r="12" spans="1:29" s="181" customFormat="1" ht="31.5" customHeight="1" x14ac:dyDescent="0.25">
      <c r="A12" s="181">
        <v>9</v>
      </c>
      <c r="B12" s="182" t="s">
        <v>183</v>
      </c>
      <c r="C12" s="12">
        <v>-1.8499999999999999E-2</v>
      </c>
      <c r="D12" s="183" t="s">
        <v>184</v>
      </c>
      <c r="E12" s="12">
        <v>-8.9899999999999994E-2</v>
      </c>
      <c r="F12" s="183" t="s">
        <v>39</v>
      </c>
      <c r="G12" s="12">
        <v>-1.5100000000000001E-2</v>
      </c>
      <c r="H12" s="183" t="s">
        <v>184</v>
      </c>
      <c r="I12" s="12">
        <v>1.1900000000000001E-2</v>
      </c>
      <c r="J12" s="183" t="s">
        <v>184</v>
      </c>
      <c r="K12" s="12">
        <v>3.3999999999999998E-3</v>
      </c>
      <c r="L12" s="183" t="s">
        <v>184</v>
      </c>
      <c r="M12" s="12">
        <v>-4.7E-2</v>
      </c>
      <c r="N12" s="183" t="s">
        <v>184</v>
      </c>
      <c r="O12" s="12">
        <v>-4.0800000000000003E-2</v>
      </c>
      <c r="P12" s="183" t="s">
        <v>184</v>
      </c>
      <c r="Q12" s="12">
        <v>-3.1800000000000002E-2</v>
      </c>
      <c r="R12" s="183" t="s">
        <v>184</v>
      </c>
      <c r="S12" s="12">
        <v>1</v>
      </c>
      <c r="T12" s="183"/>
      <c r="U12" s="12"/>
      <c r="V12" s="183"/>
      <c r="W12" s="12"/>
      <c r="X12" s="183"/>
      <c r="Y12" s="12"/>
      <c r="Z12" s="183"/>
      <c r="AA12" s="12"/>
      <c r="AB12" s="183"/>
    </row>
    <row r="13" spans="1:29" s="181" customFormat="1" ht="31.5" customHeight="1" x14ac:dyDescent="0.25">
      <c r="A13" s="181">
        <v>10</v>
      </c>
      <c r="B13" s="182" t="s">
        <v>210</v>
      </c>
      <c r="C13" s="12">
        <v>8.6699999999999999E-2</v>
      </c>
      <c r="D13" s="183" t="s">
        <v>39</v>
      </c>
      <c r="E13" s="12">
        <v>-1.06E-2</v>
      </c>
      <c r="F13" s="183" t="s">
        <v>184</v>
      </c>
      <c r="G13" s="12">
        <v>1.12E-2</v>
      </c>
      <c r="H13" s="183" t="s">
        <v>184</v>
      </c>
      <c r="I13" s="12">
        <v>-2.5899999999999999E-2</v>
      </c>
      <c r="J13" s="183" t="s">
        <v>184</v>
      </c>
      <c r="K13" s="12">
        <v>1.46E-2</v>
      </c>
      <c r="L13" s="183" t="s">
        <v>184</v>
      </c>
      <c r="M13" s="12">
        <v>1.4200000000000001E-2</v>
      </c>
      <c r="N13" s="183" t="s">
        <v>184</v>
      </c>
      <c r="O13" s="12">
        <v>-3.2300000000000002E-2</v>
      </c>
      <c r="P13" s="183" t="s">
        <v>184</v>
      </c>
      <c r="Q13" s="12">
        <v>3.5000000000000001E-3</v>
      </c>
      <c r="R13" s="183" t="s">
        <v>184</v>
      </c>
      <c r="S13" s="12">
        <v>-9.9000000000000005E-2</v>
      </c>
      <c r="T13" s="183" t="s">
        <v>39</v>
      </c>
      <c r="U13" s="12">
        <v>1</v>
      </c>
      <c r="V13" s="183"/>
      <c r="W13" s="12"/>
      <c r="X13" s="183"/>
      <c r="Y13" s="12"/>
      <c r="Z13" s="183"/>
      <c r="AA13" s="12"/>
      <c r="AB13" s="183"/>
    </row>
    <row r="14" spans="1:29" s="181" customFormat="1" ht="31.5" customHeight="1" x14ac:dyDescent="0.25">
      <c r="A14" s="181">
        <v>11</v>
      </c>
      <c r="B14" s="182" t="s">
        <v>211</v>
      </c>
      <c r="C14" s="12">
        <v>-8.9999999999999993E-3</v>
      </c>
      <c r="D14" s="183" t="s">
        <v>184</v>
      </c>
      <c r="E14" s="12">
        <v>-9.06E-2</v>
      </c>
      <c r="F14" s="183" t="s">
        <v>39</v>
      </c>
      <c r="G14" s="12">
        <v>-5.4899999999999997E-2</v>
      </c>
      <c r="H14" s="183" t="s">
        <v>184</v>
      </c>
      <c r="I14" s="12">
        <v>-4.8800000000000003E-2</v>
      </c>
      <c r="J14" s="183" t="s">
        <v>184</v>
      </c>
      <c r="K14" s="12">
        <v>0.1021</v>
      </c>
      <c r="L14" s="183" t="s">
        <v>39</v>
      </c>
      <c r="M14" s="12">
        <v>-4.3700000000000003E-2</v>
      </c>
      <c r="N14" s="183" t="s">
        <v>184</v>
      </c>
      <c r="O14" s="12">
        <v>-0.1129</v>
      </c>
      <c r="P14" s="183" t="s">
        <v>39</v>
      </c>
      <c r="Q14" s="12">
        <v>3.2099999999999997E-2</v>
      </c>
      <c r="R14" s="183" t="s">
        <v>184</v>
      </c>
      <c r="S14" s="12">
        <v>2.4899999999999999E-2</v>
      </c>
      <c r="T14" s="183" t="s">
        <v>184</v>
      </c>
      <c r="U14" s="12">
        <v>8.3299999999999999E-2</v>
      </c>
      <c r="V14" s="183" t="s">
        <v>38</v>
      </c>
      <c r="W14" s="12">
        <v>1</v>
      </c>
      <c r="X14" s="183"/>
      <c r="Y14" s="12"/>
      <c r="Z14" s="183"/>
      <c r="AA14" s="12"/>
      <c r="AB14" s="183"/>
    </row>
    <row r="15" spans="1:29" s="181" customFormat="1" ht="31.5" customHeight="1" x14ac:dyDescent="0.25">
      <c r="A15" s="181">
        <v>12</v>
      </c>
      <c r="B15" s="182" t="s">
        <v>212</v>
      </c>
      <c r="C15" s="12">
        <v>4.7300000000000002E-2</v>
      </c>
      <c r="D15" s="183" t="s">
        <v>184</v>
      </c>
      <c r="E15" s="12">
        <v>1.6400000000000001E-2</v>
      </c>
      <c r="F15" s="183" t="s">
        <v>184</v>
      </c>
      <c r="G15" s="12">
        <v>2.3999999999999998E-3</v>
      </c>
      <c r="H15" s="183" t="s">
        <v>184</v>
      </c>
      <c r="I15" s="12">
        <v>-7.2800000000000004E-2</v>
      </c>
      <c r="J15" s="183" t="s">
        <v>38</v>
      </c>
      <c r="K15" s="12">
        <v>7.0000000000000007E-2</v>
      </c>
      <c r="L15" s="183" t="s">
        <v>38</v>
      </c>
      <c r="M15" s="12">
        <v>-1.3899999999999999E-2</v>
      </c>
      <c r="N15" s="183" t="s">
        <v>184</v>
      </c>
      <c r="O15" s="12">
        <v>-2.58E-2</v>
      </c>
      <c r="P15" s="183" t="s">
        <v>184</v>
      </c>
      <c r="Q15" s="12">
        <v>6.1199999999999997E-2</v>
      </c>
      <c r="R15" s="183" t="s">
        <v>184</v>
      </c>
      <c r="S15" s="12">
        <v>-5.7500000000000002E-2</v>
      </c>
      <c r="T15" s="183" t="s">
        <v>184</v>
      </c>
      <c r="U15" s="12">
        <v>0.1799</v>
      </c>
      <c r="V15" s="183" t="s">
        <v>35</v>
      </c>
      <c r="W15" s="12">
        <v>-0.129</v>
      </c>
      <c r="X15" s="183" t="s">
        <v>41</v>
      </c>
      <c r="Y15" s="12">
        <v>1</v>
      </c>
      <c r="Z15" s="183"/>
      <c r="AA15" s="12"/>
      <c r="AB15" s="183"/>
    </row>
    <row r="16" spans="1:29" s="194" customFormat="1" ht="31.5" customHeight="1" x14ac:dyDescent="0.25">
      <c r="A16" s="194">
        <v>13</v>
      </c>
      <c r="B16" s="195" t="s">
        <v>213</v>
      </c>
      <c r="C16" s="196">
        <v>7.6600000000000001E-2</v>
      </c>
      <c r="D16" s="197" t="s">
        <v>38</v>
      </c>
      <c r="E16" s="196">
        <v>-4.3700000000000003E-2</v>
      </c>
      <c r="F16" s="197" t="s">
        <v>184</v>
      </c>
      <c r="G16" s="196">
        <v>-7.0000000000000001E-3</v>
      </c>
      <c r="H16" s="197" t="s">
        <v>184</v>
      </c>
      <c r="I16" s="196">
        <v>-9.2799999999999994E-2</v>
      </c>
      <c r="J16" s="197" t="s">
        <v>39</v>
      </c>
      <c r="K16" s="196">
        <v>9.9299999999999999E-2</v>
      </c>
      <c r="L16" s="197" t="s">
        <v>39</v>
      </c>
      <c r="M16" s="196">
        <v>-1.37E-2</v>
      </c>
      <c r="N16" s="197" t="s">
        <v>184</v>
      </c>
      <c r="O16" s="196">
        <v>-0.122</v>
      </c>
      <c r="P16" s="197" t="s">
        <v>41</v>
      </c>
      <c r="Q16" s="196">
        <v>7.6300000000000007E-2</v>
      </c>
      <c r="R16" s="197" t="s">
        <v>38</v>
      </c>
      <c r="S16" s="196">
        <v>4.9200000000000001E-2</v>
      </c>
      <c r="T16" s="197" t="s">
        <v>184</v>
      </c>
      <c r="U16" s="196">
        <v>0.32579999999999998</v>
      </c>
      <c r="V16" s="197" t="s">
        <v>35</v>
      </c>
      <c r="W16" s="196">
        <v>3.1399999999999997E-2</v>
      </c>
      <c r="X16" s="197" t="s">
        <v>184</v>
      </c>
      <c r="Y16" s="196">
        <v>0.35630000000000001</v>
      </c>
      <c r="Z16" s="197" t="s">
        <v>35</v>
      </c>
      <c r="AA16" s="196">
        <v>1</v>
      </c>
      <c r="AB16" s="197"/>
    </row>
    <row r="17" spans="1:29" s="181" customFormat="1" ht="31.5" customHeight="1" x14ac:dyDescent="0.25">
      <c r="A17" s="187">
        <v>14</v>
      </c>
      <c r="B17" s="188" t="s">
        <v>197</v>
      </c>
      <c r="C17" s="189">
        <v>-5.7500000000000002E-2</v>
      </c>
      <c r="D17" s="190"/>
      <c r="E17" s="189">
        <v>0.17269999999999999</v>
      </c>
      <c r="F17" s="190" t="s">
        <v>35</v>
      </c>
      <c r="G17" s="189">
        <v>7.5399999999999995E-2</v>
      </c>
      <c r="H17" s="190" t="s">
        <v>38</v>
      </c>
      <c r="I17" s="189">
        <v>3.78E-2</v>
      </c>
      <c r="J17" s="190"/>
      <c r="K17" s="189">
        <v>-0.11310000000000001</v>
      </c>
      <c r="L17" s="190" t="s">
        <v>41</v>
      </c>
      <c r="M17" s="189">
        <v>0.13500000000000001</v>
      </c>
      <c r="N17" s="190" t="s">
        <v>41</v>
      </c>
      <c r="O17" s="189">
        <v>0.1013</v>
      </c>
      <c r="P17" s="190" t="s">
        <v>39</v>
      </c>
      <c r="Q17" s="189">
        <v>-7.4000000000000003E-3</v>
      </c>
      <c r="R17" s="190"/>
      <c r="S17" s="189">
        <v>6.2899999999999998E-2</v>
      </c>
      <c r="T17" s="190"/>
      <c r="U17" s="189">
        <v>-0.18509999999999999</v>
      </c>
      <c r="V17" s="190" t="s">
        <v>35</v>
      </c>
      <c r="W17" s="189">
        <v>-0.10349999999999999</v>
      </c>
      <c r="X17" s="190" t="s">
        <v>39</v>
      </c>
      <c r="Y17" s="189">
        <v>-9.2499999999999999E-2</v>
      </c>
      <c r="Z17" s="190" t="s">
        <v>39</v>
      </c>
      <c r="AA17" s="189">
        <v>-8.8800000000000004E-2</v>
      </c>
      <c r="AB17" s="190" t="s">
        <v>39</v>
      </c>
      <c r="AC17" s="187">
        <v>1</v>
      </c>
    </row>
    <row r="19" spans="1:29" x14ac:dyDescent="0.25">
      <c r="A19" s="313" t="s">
        <v>186</v>
      </c>
      <c r="B19" s="313"/>
      <c r="C19" s="313"/>
      <c r="D19" s="313"/>
      <c r="E19" s="313"/>
      <c r="F19" s="313"/>
      <c r="G19" s="313"/>
      <c r="H19" s="313"/>
      <c r="I19" s="313"/>
      <c r="J19" s="313"/>
      <c r="K19" s="313"/>
      <c r="L19" s="313"/>
      <c r="M19" s="313"/>
      <c r="N19" s="313"/>
      <c r="O19" s="313"/>
      <c r="P19" s="313"/>
    </row>
    <row r="20" spans="1:29" ht="18" x14ac:dyDescent="0.25">
      <c r="A20" s="313" t="s">
        <v>177</v>
      </c>
      <c r="B20" s="313"/>
      <c r="C20" s="313"/>
      <c r="D20" s="313"/>
      <c r="E20" s="313"/>
      <c r="F20" s="313"/>
      <c r="G20" s="313"/>
      <c r="H20" s="313"/>
      <c r="I20" s="313"/>
      <c r="J20" s="313"/>
      <c r="K20" s="313"/>
      <c r="L20" s="313"/>
      <c r="M20" s="313"/>
      <c r="N20" s="313"/>
      <c r="O20" s="313"/>
      <c r="P20" s="313"/>
    </row>
    <row r="21" spans="1:29" ht="18" x14ac:dyDescent="0.25">
      <c r="D21" s="180"/>
      <c r="F21" s="180"/>
      <c r="H21" s="180"/>
      <c r="J21" s="180"/>
      <c r="L21" s="180"/>
      <c r="N21" s="180"/>
      <c r="P21" s="180"/>
      <c r="R21" s="180"/>
      <c r="T21" s="180"/>
      <c r="V21" s="180"/>
      <c r="X21" s="180"/>
      <c r="Z21" s="180"/>
      <c r="AB21" s="180"/>
    </row>
    <row r="22" spans="1:29" ht="18" x14ac:dyDescent="0.25">
      <c r="D22" s="180"/>
      <c r="F22" s="180"/>
      <c r="H22" s="180"/>
      <c r="J22" s="180"/>
      <c r="L22" s="180"/>
      <c r="N22" s="180"/>
      <c r="P22" s="180"/>
      <c r="R22" s="180"/>
      <c r="T22" s="180"/>
      <c r="V22" s="180"/>
      <c r="X22" s="180"/>
      <c r="Z22" s="180"/>
      <c r="AB22" s="180"/>
    </row>
    <row r="23" spans="1:29" ht="18" x14ac:dyDescent="0.25">
      <c r="D23" s="180"/>
      <c r="F23" s="180"/>
      <c r="H23" s="180"/>
      <c r="J23" s="180"/>
      <c r="L23" s="180"/>
      <c r="N23" s="180"/>
      <c r="P23" s="180"/>
      <c r="R23" s="180"/>
      <c r="T23" s="180"/>
      <c r="V23" s="180"/>
      <c r="X23" s="180"/>
      <c r="Z23" s="180"/>
      <c r="AB23" s="180"/>
    </row>
    <row r="24" spans="1:29" x14ac:dyDescent="0.25">
      <c r="E24" s="1"/>
      <c r="I24" s="1"/>
      <c r="M24" s="1"/>
      <c r="S24" s="1"/>
      <c r="W24" s="1"/>
      <c r="AA24" s="1"/>
      <c r="AC24" s="11"/>
    </row>
    <row r="25" spans="1:29" x14ac:dyDescent="0.25">
      <c r="E25" s="1"/>
      <c r="I25" s="1"/>
      <c r="M25" s="1"/>
      <c r="S25" s="1"/>
      <c r="W25" s="1"/>
      <c r="AA25" s="1"/>
      <c r="AC25" s="11"/>
    </row>
    <row r="26" spans="1:29" ht="18" x14ac:dyDescent="0.25">
      <c r="D26" s="180"/>
      <c r="F26" s="180"/>
      <c r="H26" s="180"/>
      <c r="J26" s="180"/>
      <c r="L26" s="180"/>
      <c r="N26" s="180"/>
      <c r="P26" s="180"/>
      <c r="R26" s="180"/>
      <c r="T26" s="180"/>
      <c r="V26" s="180"/>
      <c r="X26" s="180"/>
      <c r="Z26" s="180"/>
      <c r="AB26" s="180"/>
    </row>
    <row r="27" spans="1:29" ht="18" x14ac:dyDescent="0.25">
      <c r="D27" s="180"/>
      <c r="F27" s="180"/>
      <c r="H27" s="180"/>
      <c r="J27" s="180"/>
      <c r="L27" s="180"/>
      <c r="N27" s="180"/>
      <c r="P27" s="180"/>
      <c r="R27" s="180"/>
      <c r="T27" s="180"/>
      <c r="V27" s="180"/>
      <c r="X27" s="180"/>
      <c r="Z27" s="180"/>
      <c r="AB27" s="180"/>
    </row>
    <row r="28" spans="1:29" ht="18" x14ac:dyDescent="0.25">
      <c r="C28" s="1"/>
      <c r="E28" s="1"/>
      <c r="G28" s="1"/>
      <c r="I28" s="1"/>
      <c r="K28" s="1"/>
      <c r="M28" s="1"/>
      <c r="O28" s="1"/>
      <c r="P28" s="180"/>
      <c r="R28" s="180"/>
      <c r="T28" s="180"/>
      <c r="V28" s="180"/>
      <c r="X28" s="180"/>
      <c r="Z28" s="180"/>
      <c r="AB28" s="180"/>
    </row>
    <row r="29" spans="1:29" ht="18" x14ac:dyDescent="0.25">
      <c r="C29" s="1"/>
      <c r="E29" s="1"/>
      <c r="G29" s="1"/>
      <c r="I29" s="1"/>
      <c r="K29" s="1"/>
      <c r="M29" s="1"/>
      <c r="O29" s="1"/>
      <c r="P29" s="180"/>
      <c r="R29" s="180"/>
      <c r="T29" s="180"/>
      <c r="V29" s="180"/>
      <c r="X29" s="180"/>
      <c r="Z29" s="180"/>
      <c r="AB29" s="180"/>
    </row>
    <row r="30" spans="1:29" ht="18" x14ac:dyDescent="0.25">
      <c r="D30" s="180"/>
      <c r="F30" s="180"/>
      <c r="H30" s="180"/>
      <c r="J30" s="180"/>
      <c r="L30" s="180"/>
      <c r="N30" s="180"/>
      <c r="P30" s="180"/>
      <c r="R30" s="180"/>
      <c r="T30" s="180"/>
      <c r="V30" s="180"/>
      <c r="X30" s="180"/>
      <c r="Z30" s="180"/>
      <c r="AB30" s="180"/>
    </row>
    <row r="31" spans="1:29" ht="18" x14ac:dyDescent="0.25">
      <c r="D31" s="180"/>
      <c r="F31" s="180"/>
      <c r="H31" s="180"/>
      <c r="J31" s="180"/>
      <c r="L31" s="180"/>
      <c r="N31" s="180"/>
      <c r="P31" s="180"/>
      <c r="R31" s="180"/>
      <c r="T31" s="180"/>
      <c r="V31" s="180"/>
      <c r="X31" s="180"/>
      <c r="Z31" s="180"/>
      <c r="AB31" s="180"/>
    </row>
    <row r="32" spans="1:29" ht="18" x14ac:dyDescent="0.25">
      <c r="D32" s="180"/>
      <c r="F32" s="180"/>
      <c r="H32" s="180"/>
      <c r="J32" s="180"/>
      <c r="L32" s="180"/>
      <c r="N32" s="180"/>
      <c r="P32" s="180"/>
      <c r="R32" s="180"/>
      <c r="T32" s="180"/>
      <c r="V32" s="180"/>
      <c r="X32" s="180"/>
      <c r="Z32" s="180"/>
      <c r="AB32" s="180"/>
    </row>
    <row r="33" spans="4:28" ht="18" x14ac:dyDescent="0.25">
      <c r="D33" s="180"/>
      <c r="F33" s="180"/>
      <c r="H33" s="180"/>
      <c r="J33" s="180"/>
      <c r="L33" s="180"/>
      <c r="N33" s="180"/>
      <c r="P33" s="180"/>
      <c r="R33" s="180"/>
      <c r="T33" s="180"/>
      <c r="V33" s="180"/>
      <c r="X33" s="180"/>
      <c r="Z33" s="180"/>
      <c r="AB33" s="180"/>
    </row>
    <row r="34" spans="4:28" ht="18" x14ac:dyDescent="0.25">
      <c r="D34" s="180"/>
      <c r="F34" s="180"/>
      <c r="H34" s="180"/>
      <c r="J34" s="180"/>
      <c r="L34" s="180"/>
      <c r="N34" s="180"/>
      <c r="P34" s="180"/>
      <c r="R34" s="180"/>
      <c r="T34" s="180"/>
      <c r="V34" s="180"/>
      <c r="X34" s="180"/>
      <c r="Z34" s="180"/>
      <c r="AB34" s="180"/>
    </row>
    <row r="35" spans="4:28" ht="18" x14ac:dyDescent="0.25">
      <c r="D35" s="180"/>
      <c r="F35" s="180"/>
      <c r="H35" s="180"/>
      <c r="J35" s="180"/>
      <c r="L35" s="180"/>
      <c r="N35" s="180"/>
      <c r="P35" s="180"/>
      <c r="R35" s="180"/>
      <c r="T35" s="180"/>
      <c r="V35" s="180"/>
      <c r="X35" s="180"/>
      <c r="Z35" s="180"/>
      <c r="AB35" s="180"/>
    </row>
    <row r="36" spans="4:28" ht="18" x14ac:dyDescent="0.25">
      <c r="D36" s="180"/>
      <c r="F36" s="180"/>
      <c r="H36" s="180"/>
      <c r="J36" s="180"/>
      <c r="L36" s="180"/>
      <c r="N36" s="180"/>
      <c r="P36" s="180"/>
      <c r="R36" s="180"/>
      <c r="T36" s="180"/>
      <c r="V36" s="180"/>
      <c r="X36" s="180"/>
      <c r="Z36" s="180"/>
      <c r="AB36" s="180"/>
    </row>
    <row r="37" spans="4:28" ht="18" x14ac:dyDescent="0.25">
      <c r="D37" s="180"/>
      <c r="F37" s="180"/>
      <c r="H37" s="180"/>
      <c r="J37" s="180"/>
      <c r="L37" s="180"/>
      <c r="N37" s="180"/>
      <c r="P37" s="180"/>
      <c r="R37" s="180"/>
      <c r="T37" s="180"/>
      <c r="V37" s="180"/>
      <c r="X37" s="180"/>
      <c r="Z37" s="180"/>
      <c r="AB37" s="180"/>
    </row>
    <row r="38" spans="4:28" ht="18" x14ac:dyDescent="0.25">
      <c r="D38" s="180"/>
      <c r="F38" s="180"/>
      <c r="H38" s="180"/>
      <c r="J38" s="180"/>
      <c r="L38" s="180"/>
      <c r="N38" s="180"/>
      <c r="P38" s="180"/>
      <c r="R38" s="180"/>
      <c r="T38" s="180"/>
      <c r="V38" s="180"/>
      <c r="X38" s="180"/>
      <c r="Z38" s="180"/>
      <c r="AB38" s="180"/>
    </row>
    <row r="39" spans="4:28" ht="18" x14ac:dyDescent="0.25">
      <c r="D39" s="180"/>
      <c r="F39" s="180"/>
      <c r="H39" s="180"/>
      <c r="J39" s="180"/>
      <c r="L39" s="180"/>
      <c r="N39" s="180"/>
      <c r="P39" s="180"/>
      <c r="R39" s="180"/>
      <c r="T39" s="180"/>
      <c r="V39" s="180"/>
      <c r="X39" s="180"/>
      <c r="Z39" s="180"/>
      <c r="AB39" s="180"/>
    </row>
    <row r="40" spans="4:28" ht="18" x14ac:dyDescent="0.25">
      <c r="D40" s="180"/>
      <c r="F40" s="180"/>
      <c r="H40" s="180"/>
      <c r="J40" s="180"/>
      <c r="L40" s="180"/>
      <c r="N40" s="180"/>
      <c r="P40" s="180"/>
      <c r="R40" s="180"/>
      <c r="T40" s="180"/>
      <c r="V40" s="180"/>
      <c r="X40" s="180"/>
      <c r="Z40" s="180"/>
      <c r="AB40" s="180"/>
    </row>
    <row r="41" spans="4:28" ht="18" x14ac:dyDescent="0.25">
      <c r="D41" s="180"/>
      <c r="F41" s="180"/>
      <c r="H41" s="180"/>
      <c r="J41" s="180"/>
      <c r="L41" s="180"/>
      <c r="N41" s="180"/>
      <c r="P41" s="180"/>
      <c r="R41" s="180"/>
      <c r="T41" s="180"/>
      <c r="V41" s="180"/>
      <c r="X41" s="180"/>
      <c r="Z41" s="180"/>
      <c r="AB41" s="180"/>
    </row>
    <row r="42" spans="4:28" ht="18" x14ac:dyDescent="0.25">
      <c r="D42" s="180"/>
      <c r="F42" s="180"/>
      <c r="H42" s="180"/>
      <c r="J42" s="180"/>
      <c r="L42" s="180"/>
      <c r="N42" s="180"/>
      <c r="P42" s="180"/>
      <c r="R42" s="180"/>
      <c r="T42" s="180"/>
      <c r="V42" s="180"/>
      <c r="X42" s="180"/>
      <c r="Z42" s="180"/>
      <c r="AB42" s="180"/>
    </row>
    <row r="43" spans="4:28" ht="18" x14ac:dyDescent="0.25">
      <c r="D43" s="180"/>
      <c r="F43" s="180"/>
      <c r="H43" s="180"/>
      <c r="J43" s="180"/>
      <c r="L43" s="180"/>
      <c r="N43" s="180"/>
      <c r="P43" s="180"/>
      <c r="R43" s="180"/>
      <c r="T43" s="180"/>
      <c r="V43" s="180"/>
      <c r="X43" s="180"/>
      <c r="Z43" s="180"/>
      <c r="AB43" s="180"/>
    </row>
  </sheetData>
  <sortState xmlns:xlrd2="http://schemas.microsoft.com/office/spreadsheetml/2017/richdata2" ref="A3:AB43">
    <sortCondition ref="A3:A43"/>
  </sortState>
  <mergeCells count="3">
    <mergeCell ref="A1:AA1"/>
    <mergeCell ref="A19:P19"/>
    <mergeCell ref="A20:P20"/>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CD8A1-B983-4689-8897-2F1ADD1D38ED}">
  <dimension ref="A1:Y33"/>
  <sheetViews>
    <sheetView showGridLines="0" workbookViewId="0">
      <selection activeCell="AD5" sqref="AD5"/>
    </sheetView>
  </sheetViews>
  <sheetFormatPr defaultRowHeight="15" x14ac:dyDescent="0.25"/>
  <cols>
    <col min="1" max="1" width="19.28515625" customWidth="1"/>
    <col min="2" max="2" width="6" customWidth="1"/>
    <col min="3" max="3" width="5.5703125" customWidth="1"/>
    <col min="4" max="4" width="6.5703125" customWidth="1"/>
    <col min="5" max="5" width="3" customWidth="1"/>
    <col min="6" max="8" width="6" customWidth="1"/>
    <col min="9" max="9" width="3" customWidth="1"/>
    <col min="10" max="12" width="6" customWidth="1"/>
    <col min="13" max="13" width="3" customWidth="1"/>
    <col min="14" max="14" width="6" customWidth="1"/>
    <col min="15" max="15" width="5.5703125" customWidth="1"/>
    <col min="16" max="16" width="6.5703125" customWidth="1"/>
    <col min="17" max="17" width="3" customWidth="1"/>
    <col min="18" max="20" width="6" customWidth="1"/>
    <col min="21" max="21" width="3" customWidth="1"/>
    <col min="22" max="24" width="6" customWidth="1"/>
    <col min="25" max="25" width="3" customWidth="1"/>
  </cols>
  <sheetData>
    <row r="1" spans="1:25" ht="15.75" customHeight="1" x14ac:dyDescent="0.25">
      <c r="A1" s="317" t="s">
        <v>178</v>
      </c>
      <c r="B1" s="317"/>
      <c r="C1" s="317"/>
      <c r="D1" s="317"/>
      <c r="E1" s="317"/>
      <c r="F1" s="317"/>
      <c r="G1" s="317"/>
      <c r="H1" s="317"/>
      <c r="I1" s="317"/>
      <c r="J1" s="317"/>
      <c r="K1" s="317"/>
      <c r="L1" s="317"/>
      <c r="M1" s="317"/>
      <c r="N1" s="317"/>
      <c r="O1" s="317"/>
      <c r="P1" s="317"/>
      <c r="Q1" s="317"/>
      <c r="R1" s="317"/>
      <c r="S1" s="317"/>
      <c r="T1" s="317"/>
      <c r="U1" s="317"/>
      <c r="V1" s="317"/>
      <c r="W1" s="317"/>
      <c r="X1" s="317"/>
      <c r="Y1" s="317"/>
    </row>
    <row r="2" spans="1:25" ht="15.75" thickBot="1" x14ac:dyDescent="0.3"/>
    <row r="3" spans="1:25" s="169" customFormat="1" ht="34.5" customHeight="1" thickBot="1" x14ac:dyDescent="0.3">
      <c r="A3" s="171"/>
      <c r="B3" s="331" t="s">
        <v>172</v>
      </c>
      <c r="C3" s="332"/>
      <c r="D3" s="332"/>
      <c r="E3" s="332"/>
      <c r="F3" s="332"/>
      <c r="G3" s="332"/>
      <c r="H3" s="332"/>
      <c r="I3" s="332"/>
      <c r="J3" s="332"/>
      <c r="K3" s="332"/>
      <c r="L3" s="332"/>
      <c r="M3" s="332"/>
      <c r="N3" s="321" t="s">
        <v>173</v>
      </c>
      <c r="O3" s="322"/>
      <c r="P3" s="322"/>
      <c r="Q3" s="322"/>
      <c r="R3" s="322"/>
      <c r="S3" s="322"/>
      <c r="T3" s="322"/>
      <c r="U3" s="322"/>
      <c r="V3" s="322"/>
      <c r="W3" s="322"/>
      <c r="X3" s="322"/>
      <c r="Y3" s="323"/>
    </row>
    <row r="4" spans="1:25" x14ac:dyDescent="0.25">
      <c r="A4" s="59"/>
      <c r="B4" s="337" t="s">
        <v>113</v>
      </c>
      <c r="C4" s="325"/>
      <c r="D4" s="325"/>
      <c r="E4" s="325"/>
      <c r="F4" s="326" t="s">
        <v>114</v>
      </c>
      <c r="G4" s="326"/>
      <c r="H4" s="326"/>
      <c r="I4" s="326"/>
      <c r="J4" s="326" t="s">
        <v>115</v>
      </c>
      <c r="K4" s="326"/>
      <c r="L4" s="326"/>
      <c r="M4" s="326"/>
      <c r="N4" s="324" t="s">
        <v>113</v>
      </c>
      <c r="O4" s="325"/>
      <c r="P4" s="325"/>
      <c r="Q4" s="325"/>
      <c r="R4" s="326" t="s">
        <v>114</v>
      </c>
      <c r="S4" s="326"/>
      <c r="T4" s="326"/>
      <c r="U4" s="326"/>
      <c r="V4" s="326" t="s">
        <v>115</v>
      </c>
      <c r="W4" s="326"/>
      <c r="X4" s="326"/>
      <c r="Y4" s="327"/>
    </row>
    <row r="5" spans="1:25" x14ac:dyDescent="0.25">
      <c r="A5" s="59"/>
      <c r="B5" s="60" t="s">
        <v>116</v>
      </c>
      <c r="C5" s="61" t="s">
        <v>117</v>
      </c>
      <c r="D5" s="61" t="s">
        <v>38</v>
      </c>
      <c r="E5" s="57"/>
      <c r="F5" s="61" t="s">
        <v>116</v>
      </c>
      <c r="G5" s="61" t="s">
        <v>117</v>
      </c>
      <c r="H5" s="61" t="s">
        <v>38</v>
      </c>
      <c r="I5" s="57"/>
      <c r="J5" s="61" t="s">
        <v>116</v>
      </c>
      <c r="K5" s="61" t="s">
        <v>117</v>
      </c>
      <c r="L5" s="61" t="s">
        <v>38</v>
      </c>
      <c r="M5" s="61"/>
      <c r="N5" s="172" t="s">
        <v>116</v>
      </c>
      <c r="O5" s="61" t="s">
        <v>117</v>
      </c>
      <c r="P5" s="61" t="s">
        <v>38</v>
      </c>
      <c r="Q5" s="57"/>
      <c r="R5" s="61" t="s">
        <v>116</v>
      </c>
      <c r="S5" s="61" t="s">
        <v>117</v>
      </c>
      <c r="T5" s="61" t="s">
        <v>38</v>
      </c>
      <c r="U5" s="57"/>
      <c r="V5" s="61" t="s">
        <v>116</v>
      </c>
      <c r="W5" s="61" t="s">
        <v>117</v>
      </c>
      <c r="X5" s="61" t="s">
        <v>38</v>
      </c>
      <c r="Y5" s="173"/>
    </row>
    <row r="6" spans="1:25" ht="18" x14ac:dyDescent="0.25">
      <c r="A6" s="62" t="s">
        <v>118</v>
      </c>
      <c r="B6" s="63">
        <v>0.83512540000000002</v>
      </c>
      <c r="C6" s="64">
        <v>1.57226E-2</v>
      </c>
      <c r="D6" s="64">
        <v>53.12</v>
      </c>
      <c r="E6" s="65" t="s">
        <v>35</v>
      </c>
      <c r="F6" s="64">
        <v>0.89882819999999997</v>
      </c>
      <c r="G6" s="64">
        <v>3.03691E-2</v>
      </c>
      <c r="H6" s="64">
        <v>29.6</v>
      </c>
      <c r="I6" s="65" t="s">
        <v>35</v>
      </c>
      <c r="J6" s="64">
        <v>0.91208789999999995</v>
      </c>
      <c r="K6" s="64">
        <v>3.7450600000000001E-2</v>
      </c>
      <c r="L6" s="64">
        <v>24.35</v>
      </c>
      <c r="M6" s="65" t="s">
        <v>35</v>
      </c>
      <c r="N6" s="174">
        <v>0.84100419999999998</v>
      </c>
      <c r="O6" s="64">
        <v>1.6743000000000001E-2</v>
      </c>
      <c r="P6" s="64">
        <v>50.23</v>
      </c>
      <c r="Q6" s="65" t="s">
        <v>35</v>
      </c>
      <c r="R6" s="64">
        <v>0.92165490000000005</v>
      </c>
      <c r="S6" s="64">
        <v>3.06647E-2</v>
      </c>
      <c r="T6" s="64">
        <v>30.06</v>
      </c>
      <c r="U6" s="65" t="s">
        <v>35</v>
      </c>
      <c r="V6" s="64">
        <v>0.92045449999999995</v>
      </c>
      <c r="W6" s="64">
        <v>3.6916299999999999E-2</v>
      </c>
      <c r="X6" s="64">
        <v>24.93</v>
      </c>
      <c r="Y6" s="175" t="s">
        <v>35</v>
      </c>
    </row>
    <row r="7" spans="1:25" ht="18" x14ac:dyDescent="0.25">
      <c r="A7" s="62" t="s">
        <v>119</v>
      </c>
      <c r="B7" s="63"/>
      <c r="C7" s="64"/>
      <c r="D7" s="64"/>
      <c r="E7" s="57"/>
      <c r="F7" s="64">
        <v>-5.2925699999999999E-2</v>
      </c>
      <c r="G7" s="64">
        <v>3.02358E-2</v>
      </c>
      <c r="H7" s="64">
        <v>-1.75</v>
      </c>
      <c r="I7" s="65" t="s">
        <v>38</v>
      </c>
      <c r="J7" s="64">
        <v>-7.8754599999999994E-2</v>
      </c>
      <c r="K7" s="64">
        <v>5.2269000000000003E-2</v>
      </c>
      <c r="L7" s="64">
        <v>-1.51</v>
      </c>
      <c r="M7" s="65"/>
      <c r="N7" s="174"/>
      <c r="O7" s="64"/>
      <c r="P7" s="64"/>
      <c r="Q7" s="57"/>
      <c r="R7" s="64">
        <v>-7.1107199999999995E-2</v>
      </c>
      <c r="S7" s="64">
        <v>3.1716599999999998E-2</v>
      </c>
      <c r="T7" s="64">
        <v>-2.2400000000000002</v>
      </c>
      <c r="U7" s="65" t="s">
        <v>39</v>
      </c>
      <c r="V7" s="64">
        <v>-6.8602700000000003E-2</v>
      </c>
      <c r="W7" s="64">
        <v>5.3323500000000003E-2</v>
      </c>
      <c r="X7" s="64">
        <v>-1.29</v>
      </c>
      <c r="Y7" s="175"/>
    </row>
    <row r="8" spans="1:25" ht="18" x14ac:dyDescent="0.25">
      <c r="A8" s="62" t="s">
        <v>166</v>
      </c>
      <c r="B8" s="63"/>
      <c r="C8" s="64"/>
      <c r="D8" s="64"/>
      <c r="E8" s="57"/>
      <c r="F8" s="64">
        <v>-0.17443069999999999</v>
      </c>
      <c r="G8" s="64">
        <v>3.6866400000000001E-2</v>
      </c>
      <c r="H8" s="64">
        <v>-4.7300000000000004</v>
      </c>
      <c r="I8" s="65" t="s">
        <v>35</v>
      </c>
      <c r="J8" s="64">
        <v>-0.17875460000000001</v>
      </c>
      <c r="K8" s="64">
        <v>5.31101E-2</v>
      </c>
      <c r="L8" s="64">
        <v>-3.37</v>
      </c>
      <c r="M8" s="65" t="s">
        <v>35</v>
      </c>
      <c r="N8" s="174"/>
      <c r="O8" s="64"/>
      <c r="P8" s="64"/>
      <c r="Q8" s="57"/>
      <c r="R8" s="64">
        <v>-0.20982890000000001</v>
      </c>
      <c r="S8" s="64">
        <v>3.8503999999999997E-2</v>
      </c>
      <c r="T8" s="64">
        <v>-5.45</v>
      </c>
      <c r="U8" s="65" t="s">
        <v>35</v>
      </c>
      <c r="V8" s="64">
        <v>-0.18295449999999999</v>
      </c>
      <c r="W8" s="64">
        <v>5.3496799999999997E-2</v>
      </c>
      <c r="X8" s="64">
        <v>-3.42</v>
      </c>
      <c r="Y8" s="175" t="s">
        <v>35</v>
      </c>
    </row>
    <row r="9" spans="1:25" ht="18" x14ac:dyDescent="0.25">
      <c r="A9" s="62" t="s">
        <v>167</v>
      </c>
      <c r="B9" s="63"/>
      <c r="C9" s="64"/>
      <c r="D9" s="64"/>
      <c r="E9" s="57"/>
      <c r="F9" s="64">
        <v>6.7959199999999997E-2</v>
      </c>
      <c r="G9" s="64">
        <v>3.7116200000000002E-2</v>
      </c>
      <c r="H9" s="64">
        <v>1.83</v>
      </c>
      <c r="I9" s="65" t="s">
        <v>38</v>
      </c>
      <c r="J9" s="64">
        <v>3.2356500000000003E-2</v>
      </c>
      <c r="K9" s="64">
        <v>5.31101E-2</v>
      </c>
      <c r="L9" s="64">
        <v>0.61</v>
      </c>
      <c r="M9" s="65"/>
      <c r="N9" s="174"/>
      <c r="O9" s="64"/>
      <c r="P9" s="64"/>
      <c r="Q9" s="57"/>
      <c r="R9" s="64">
        <v>6.5673700000000002E-2</v>
      </c>
      <c r="S9" s="64">
        <v>3.8573200000000002E-2</v>
      </c>
      <c r="T9" s="64">
        <v>1.7</v>
      </c>
      <c r="U9" s="65" t="s">
        <v>38</v>
      </c>
      <c r="V9" s="64">
        <v>4.3400899999999999E-2</v>
      </c>
      <c r="W9" s="64">
        <v>5.2987899999999998E-2</v>
      </c>
      <c r="X9" s="64">
        <v>0.82</v>
      </c>
      <c r="Y9" s="175"/>
    </row>
    <row r="10" spans="1:25" ht="18" x14ac:dyDescent="0.25">
      <c r="A10" s="62" t="s">
        <v>168</v>
      </c>
      <c r="B10" s="63"/>
      <c r="C10" s="64"/>
      <c r="D10" s="64"/>
      <c r="E10" s="57"/>
      <c r="F10" s="64"/>
      <c r="G10" s="64"/>
      <c r="H10" s="64"/>
      <c r="I10" s="65"/>
      <c r="J10" s="64">
        <v>8.6865999999999992E-3</v>
      </c>
      <c r="K10" s="64">
        <v>7.3841400000000001E-2</v>
      </c>
      <c r="L10" s="64">
        <v>0.12</v>
      </c>
      <c r="M10" s="65"/>
      <c r="N10" s="174"/>
      <c r="O10" s="64"/>
      <c r="P10" s="64"/>
      <c r="Q10" s="57"/>
      <c r="R10" s="64"/>
      <c r="S10" s="64"/>
      <c r="T10" s="64"/>
      <c r="U10" s="65"/>
      <c r="V10" s="64">
        <v>-5.5564000000000002E-2</v>
      </c>
      <c r="W10" s="64">
        <v>7.7081300000000005E-2</v>
      </c>
      <c r="X10" s="64">
        <v>-0.72</v>
      </c>
      <c r="Y10" s="175"/>
    </row>
    <row r="11" spans="1:25" ht="18" x14ac:dyDescent="0.25">
      <c r="A11" s="62" t="s">
        <v>169</v>
      </c>
      <c r="B11" s="63"/>
      <c r="C11" s="64"/>
      <c r="D11" s="64"/>
      <c r="E11" s="57"/>
      <c r="F11" s="64"/>
      <c r="G11" s="64"/>
      <c r="H11" s="64"/>
      <c r="I11" s="65"/>
      <c r="J11" s="64">
        <v>6.9793999999999995E-2</v>
      </c>
      <c r="K11" s="64">
        <v>7.4314000000000005E-2</v>
      </c>
      <c r="L11" s="64">
        <v>0.94</v>
      </c>
      <c r="M11" s="65"/>
      <c r="N11" s="174"/>
      <c r="O11" s="64"/>
      <c r="P11" s="64"/>
      <c r="Q11" s="57"/>
      <c r="R11" s="64"/>
      <c r="S11" s="64"/>
      <c r="T11" s="64"/>
      <c r="U11" s="65"/>
      <c r="V11" s="64">
        <v>4.8409199999999999E-2</v>
      </c>
      <c r="W11" s="64">
        <v>7.7313800000000002E-2</v>
      </c>
      <c r="X11" s="64">
        <v>0.63</v>
      </c>
      <c r="Y11" s="175"/>
    </row>
    <row r="12" spans="1:25" ht="8.25" customHeight="1" x14ac:dyDescent="0.25">
      <c r="A12" s="176"/>
      <c r="B12" s="63"/>
      <c r="C12" s="64"/>
      <c r="D12" s="64"/>
      <c r="E12" s="57"/>
      <c r="F12" s="64"/>
      <c r="G12" s="64"/>
      <c r="H12" s="64"/>
      <c r="I12" s="65"/>
      <c r="J12" s="64"/>
      <c r="K12" s="64"/>
      <c r="L12" s="64"/>
      <c r="M12" s="65"/>
      <c r="N12" s="174"/>
      <c r="O12" s="64"/>
      <c r="P12" s="64"/>
      <c r="Q12" s="57"/>
      <c r="R12" s="64"/>
      <c r="S12" s="64"/>
      <c r="T12" s="64"/>
      <c r="U12" s="65"/>
      <c r="V12" s="64"/>
      <c r="W12" s="64"/>
      <c r="X12" s="64"/>
      <c r="Y12" s="175"/>
    </row>
    <row r="13" spans="1:25" x14ac:dyDescent="0.25">
      <c r="A13" s="177" t="s">
        <v>162</v>
      </c>
      <c r="B13" s="334">
        <v>558</v>
      </c>
      <c r="C13" s="329"/>
      <c r="D13" s="329"/>
      <c r="E13" s="329"/>
      <c r="F13" s="329">
        <v>558</v>
      </c>
      <c r="G13" s="329"/>
      <c r="H13" s="329"/>
      <c r="I13" s="329"/>
      <c r="J13" s="329">
        <v>558</v>
      </c>
      <c r="K13" s="329"/>
      <c r="L13" s="329"/>
      <c r="M13" s="329"/>
      <c r="N13" s="328">
        <v>478</v>
      </c>
      <c r="O13" s="329"/>
      <c r="P13" s="329"/>
      <c r="Q13" s="329"/>
      <c r="R13" s="329">
        <v>478</v>
      </c>
      <c r="S13" s="329"/>
      <c r="T13" s="329"/>
      <c r="U13" s="329"/>
      <c r="V13" s="329">
        <v>478</v>
      </c>
      <c r="W13" s="329"/>
      <c r="X13" s="329"/>
      <c r="Y13" s="330"/>
    </row>
    <row r="14" spans="1:25" x14ac:dyDescent="0.25">
      <c r="A14" s="177" t="s">
        <v>163</v>
      </c>
      <c r="B14" s="335">
        <v>0</v>
      </c>
      <c r="C14" s="319"/>
      <c r="D14" s="319"/>
      <c r="E14" s="319"/>
      <c r="F14" s="319">
        <v>8.1299999999999997E-2</v>
      </c>
      <c r="G14" s="319"/>
      <c r="H14" s="319"/>
      <c r="I14" s="319"/>
      <c r="J14" s="319">
        <v>8.1299999999999997E-2</v>
      </c>
      <c r="K14" s="319"/>
      <c r="L14" s="319"/>
      <c r="M14" s="319"/>
      <c r="N14" s="318">
        <v>0</v>
      </c>
      <c r="O14" s="319"/>
      <c r="P14" s="319"/>
      <c r="Q14" s="319"/>
      <c r="R14" s="319">
        <v>0.1111</v>
      </c>
      <c r="S14" s="319"/>
      <c r="T14" s="319"/>
      <c r="U14" s="319"/>
      <c r="V14" s="319">
        <v>0.1144</v>
      </c>
      <c r="W14" s="319"/>
      <c r="X14" s="319"/>
      <c r="Y14" s="320"/>
    </row>
    <row r="15" spans="1:25" x14ac:dyDescent="0.25">
      <c r="A15" s="177" t="s">
        <v>164</v>
      </c>
      <c r="B15" s="335" t="s">
        <v>165</v>
      </c>
      <c r="C15" s="319"/>
      <c r="D15" s="319"/>
      <c r="E15" s="319"/>
      <c r="F15" s="319" t="s">
        <v>170</v>
      </c>
      <c r="G15" s="319"/>
      <c r="H15" s="319"/>
      <c r="I15" s="319"/>
      <c r="J15" s="319" t="s">
        <v>171</v>
      </c>
      <c r="K15" s="319"/>
      <c r="L15" s="319"/>
      <c r="M15" s="319"/>
      <c r="N15" s="318" t="s">
        <v>174</v>
      </c>
      <c r="O15" s="319"/>
      <c r="P15" s="319"/>
      <c r="Q15" s="319"/>
      <c r="R15" s="319" t="s">
        <v>175</v>
      </c>
      <c r="S15" s="319"/>
      <c r="T15" s="319"/>
      <c r="U15" s="319"/>
      <c r="V15" s="319" t="s">
        <v>176</v>
      </c>
      <c r="W15" s="319"/>
      <c r="X15" s="319"/>
      <c r="Y15" s="320"/>
    </row>
    <row r="16" spans="1:25" ht="15.75" thickBot="1" x14ac:dyDescent="0.3">
      <c r="A16" s="66"/>
      <c r="B16" s="338"/>
      <c r="C16" s="315"/>
      <c r="D16" s="315"/>
      <c r="E16" s="315"/>
      <c r="F16" s="315"/>
      <c r="G16" s="315"/>
      <c r="H16" s="315"/>
      <c r="I16" s="315"/>
      <c r="J16" s="315"/>
      <c r="K16" s="315"/>
      <c r="L16" s="315"/>
      <c r="M16" s="315"/>
      <c r="N16" s="314"/>
      <c r="O16" s="315"/>
      <c r="P16" s="315"/>
      <c r="Q16" s="315"/>
      <c r="R16" s="315"/>
      <c r="S16" s="315"/>
      <c r="T16" s="315"/>
      <c r="U16" s="315"/>
      <c r="V16" s="315"/>
      <c r="W16" s="315"/>
      <c r="X16" s="315"/>
      <c r="Y16" s="316"/>
    </row>
    <row r="17" spans="1:25" s="169" customFormat="1" ht="34.5" customHeight="1" thickBot="1" x14ac:dyDescent="0.3">
      <c r="A17" s="171"/>
      <c r="B17" s="331" t="s">
        <v>189</v>
      </c>
      <c r="C17" s="332"/>
      <c r="D17" s="332"/>
      <c r="E17" s="332"/>
      <c r="F17" s="332"/>
      <c r="G17" s="332"/>
      <c r="H17" s="332"/>
      <c r="I17" s="332"/>
      <c r="J17" s="332"/>
      <c r="K17" s="332"/>
      <c r="L17" s="332"/>
      <c r="M17" s="332"/>
      <c r="N17" s="321" t="s">
        <v>190</v>
      </c>
      <c r="O17" s="322"/>
      <c r="P17" s="322"/>
      <c r="Q17" s="322"/>
      <c r="R17" s="322"/>
      <c r="S17" s="322"/>
      <c r="T17" s="322"/>
      <c r="U17" s="322"/>
      <c r="V17" s="322"/>
      <c r="W17" s="322"/>
      <c r="X17" s="322"/>
      <c r="Y17" s="323"/>
    </row>
    <row r="18" spans="1:25" x14ac:dyDescent="0.25">
      <c r="A18" s="59"/>
      <c r="B18" s="337" t="s">
        <v>113</v>
      </c>
      <c r="C18" s="325"/>
      <c r="D18" s="325"/>
      <c r="E18" s="325"/>
      <c r="F18" s="326" t="s">
        <v>114</v>
      </c>
      <c r="G18" s="326"/>
      <c r="H18" s="326"/>
      <c r="I18" s="326"/>
      <c r="J18" s="326" t="s">
        <v>115</v>
      </c>
      <c r="K18" s="326"/>
      <c r="L18" s="326"/>
      <c r="M18" s="326"/>
      <c r="N18" s="324" t="s">
        <v>113</v>
      </c>
      <c r="O18" s="325"/>
      <c r="P18" s="325"/>
      <c r="Q18" s="325"/>
      <c r="R18" s="326" t="s">
        <v>114</v>
      </c>
      <c r="S18" s="326"/>
      <c r="T18" s="326"/>
      <c r="U18" s="326"/>
      <c r="V18" s="326" t="s">
        <v>115</v>
      </c>
      <c r="W18" s="326"/>
      <c r="X18" s="326"/>
      <c r="Y18" s="327"/>
    </row>
    <row r="19" spans="1:25" x14ac:dyDescent="0.25">
      <c r="A19" s="59"/>
      <c r="B19" s="60" t="s">
        <v>116</v>
      </c>
      <c r="C19" s="61" t="s">
        <v>117</v>
      </c>
      <c r="D19" s="61" t="s">
        <v>38</v>
      </c>
      <c r="E19" s="57"/>
      <c r="F19" s="61" t="s">
        <v>116</v>
      </c>
      <c r="G19" s="61" t="s">
        <v>117</v>
      </c>
      <c r="H19" s="61" t="s">
        <v>38</v>
      </c>
      <c r="I19" s="57"/>
      <c r="J19" s="61" t="s">
        <v>116</v>
      </c>
      <c r="K19" s="61" t="s">
        <v>117</v>
      </c>
      <c r="L19" s="61" t="s">
        <v>38</v>
      </c>
      <c r="M19" s="61"/>
      <c r="N19" s="172" t="s">
        <v>116</v>
      </c>
      <c r="O19" s="61" t="s">
        <v>117</v>
      </c>
      <c r="P19" s="61" t="s">
        <v>38</v>
      </c>
      <c r="Q19" s="57"/>
      <c r="R19" s="61" t="s">
        <v>116</v>
      </c>
      <c r="S19" s="61" t="s">
        <v>117</v>
      </c>
      <c r="T19" s="61" t="s">
        <v>38</v>
      </c>
      <c r="U19" s="57"/>
      <c r="V19" s="61" t="s">
        <v>116</v>
      </c>
      <c r="W19" s="61" t="s">
        <v>117</v>
      </c>
      <c r="X19" s="61" t="s">
        <v>38</v>
      </c>
      <c r="Y19" s="173"/>
    </row>
    <row r="20" spans="1:25" ht="18" x14ac:dyDescent="0.25">
      <c r="A20" s="62" t="s">
        <v>118</v>
      </c>
      <c r="B20" s="63">
        <v>0.83935740000000003</v>
      </c>
      <c r="C20" s="64">
        <v>1.6471199999999998E-2</v>
      </c>
      <c r="D20" s="64">
        <v>50.96</v>
      </c>
      <c r="E20" s="65" t="s">
        <v>35</v>
      </c>
      <c r="F20" s="64">
        <v>0.90027650000000004</v>
      </c>
      <c r="G20" s="64">
        <v>3.12255E-2</v>
      </c>
      <c r="H20" s="64">
        <v>28.83</v>
      </c>
      <c r="I20" s="65" t="s">
        <v>35</v>
      </c>
      <c r="J20" s="64">
        <v>0.90361449999999999</v>
      </c>
      <c r="K20" s="64">
        <v>3.8427900000000001E-2</v>
      </c>
      <c r="L20" s="64">
        <v>23.51</v>
      </c>
      <c r="M20" s="65" t="s">
        <v>35</v>
      </c>
      <c r="N20" s="174">
        <v>0.84513269999999996</v>
      </c>
      <c r="O20" s="64">
        <v>1.7035499999999999E-2</v>
      </c>
      <c r="P20" s="64">
        <v>49.61</v>
      </c>
      <c r="Q20" s="65" t="s">
        <v>35</v>
      </c>
      <c r="R20" s="64">
        <v>0.9109469</v>
      </c>
      <c r="S20" s="64">
        <v>3.1311199999999997E-2</v>
      </c>
      <c r="T20" s="64">
        <v>29.09</v>
      </c>
      <c r="U20" s="65" t="s">
        <v>35</v>
      </c>
      <c r="V20" s="64">
        <v>0.92307689999999998</v>
      </c>
      <c r="W20" s="64">
        <v>3.8353699999999998E-2</v>
      </c>
      <c r="X20" s="64">
        <v>24.07</v>
      </c>
      <c r="Y20" s="175" t="s">
        <v>35</v>
      </c>
    </row>
    <row r="21" spans="1:25" ht="18" x14ac:dyDescent="0.25">
      <c r="A21" s="62" t="s">
        <v>119</v>
      </c>
      <c r="B21" s="63"/>
      <c r="C21" s="64"/>
      <c r="D21" s="64"/>
      <c r="E21" s="57"/>
      <c r="F21" s="64">
        <v>-4.48555E-2</v>
      </c>
      <c r="G21" s="64">
        <v>3.1346600000000002E-2</v>
      </c>
      <c r="H21" s="64">
        <v>-1.43</v>
      </c>
      <c r="I21" s="65"/>
      <c r="J21" s="64">
        <v>-5.1341699999999997E-2</v>
      </c>
      <c r="K21" s="64">
        <v>5.3567700000000003E-2</v>
      </c>
      <c r="L21" s="64">
        <v>-0.96</v>
      </c>
      <c r="M21" s="65"/>
      <c r="N21" s="174"/>
      <c r="O21" s="64"/>
      <c r="P21" s="64"/>
      <c r="Q21" s="57"/>
      <c r="R21" s="64">
        <v>-5.2756999999999998E-2</v>
      </c>
      <c r="S21" s="64">
        <v>3.1880800000000001E-2</v>
      </c>
      <c r="T21" s="64">
        <v>-1.65</v>
      </c>
      <c r="U21" s="65" t="s">
        <v>38</v>
      </c>
      <c r="V21" s="64">
        <v>-7.6018100000000005E-2</v>
      </c>
      <c r="W21" s="64">
        <v>5.3111899999999997E-2</v>
      </c>
      <c r="X21" s="64">
        <v>-1.43</v>
      </c>
      <c r="Y21" s="175"/>
    </row>
    <row r="22" spans="1:25" ht="18" x14ac:dyDescent="0.25">
      <c r="A22" s="62" t="s">
        <v>166</v>
      </c>
      <c r="B22" s="63"/>
      <c r="C22" s="64"/>
      <c r="D22" s="64"/>
      <c r="E22" s="57"/>
      <c r="F22" s="64">
        <v>-0.19574250000000001</v>
      </c>
      <c r="G22" s="64">
        <v>3.82254E-2</v>
      </c>
      <c r="H22" s="64">
        <v>-5.12</v>
      </c>
      <c r="I22" s="65" t="s">
        <v>35</v>
      </c>
      <c r="J22" s="64">
        <v>-0.1859674</v>
      </c>
      <c r="K22" s="64">
        <v>5.4024599999999999E-2</v>
      </c>
      <c r="L22" s="64">
        <v>-3.44</v>
      </c>
      <c r="M22" s="65" t="s">
        <v>35</v>
      </c>
      <c r="N22" s="174"/>
      <c r="O22" s="64"/>
      <c r="P22" s="64"/>
      <c r="Q22" s="57"/>
      <c r="R22" s="64">
        <v>-0.21826809999999999</v>
      </c>
      <c r="S22" s="64">
        <v>3.8751899999999999E-2</v>
      </c>
      <c r="T22" s="64">
        <v>-5.63</v>
      </c>
      <c r="U22" s="65" t="s">
        <v>35</v>
      </c>
      <c r="V22" s="64">
        <v>-0.2107482</v>
      </c>
      <c r="W22" s="64">
        <v>5.5161300000000003E-2</v>
      </c>
      <c r="X22" s="64">
        <v>-3.82</v>
      </c>
      <c r="Y22" s="175" t="s">
        <v>35</v>
      </c>
    </row>
    <row r="23" spans="1:25" ht="18" x14ac:dyDescent="0.25">
      <c r="A23" s="62" t="s">
        <v>167</v>
      </c>
      <c r="B23" s="63"/>
      <c r="C23" s="64"/>
      <c r="D23" s="64"/>
      <c r="E23" s="57"/>
      <c r="F23" s="64">
        <v>7.9619200000000001E-2</v>
      </c>
      <c r="G23" s="64">
        <v>3.8271600000000003E-2</v>
      </c>
      <c r="H23" s="64">
        <v>2.08</v>
      </c>
      <c r="I23" s="65" t="s">
        <v>39</v>
      </c>
      <c r="J23" s="64">
        <v>5.88855E-2</v>
      </c>
      <c r="K23" s="64">
        <v>5.4852400000000003E-2</v>
      </c>
      <c r="L23" s="64">
        <v>1.07</v>
      </c>
      <c r="M23" s="65"/>
      <c r="N23" s="174"/>
      <c r="O23" s="64"/>
      <c r="P23" s="64"/>
      <c r="Q23" s="57"/>
      <c r="R23" s="64">
        <v>9.4196199999999994E-2</v>
      </c>
      <c r="S23" s="64">
        <v>3.8683599999999999E-2</v>
      </c>
      <c r="T23" s="64">
        <v>2.44</v>
      </c>
      <c r="U23" s="65" t="s">
        <v>39</v>
      </c>
      <c r="V23" s="64">
        <v>4.9896000000000003E-2</v>
      </c>
      <c r="W23" s="64">
        <v>5.4968400000000001E-2</v>
      </c>
      <c r="X23" s="64">
        <v>0.91</v>
      </c>
      <c r="Y23" s="175"/>
    </row>
    <row r="24" spans="1:25" ht="18" x14ac:dyDescent="0.25">
      <c r="A24" s="62" t="s">
        <v>168</v>
      </c>
      <c r="B24" s="63"/>
      <c r="C24" s="64"/>
      <c r="D24" s="64"/>
      <c r="E24" s="57"/>
      <c r="F24" s="64"/>
      <c r="G24" s="64"/>
      <c r="H24" s="64"/>
      <c r="I24" s="65"/>
      <c r="J24" s="64">
        <v>-2.0735699999999999E-2</v>
      </c>
      <c r="K24" s="64">
        <v>7.6569799999999993E-2</v>
      </c>
      <c r="L24" s="64">
        <v>-0.27</v>
      </c>
      <c r="M24" s="65"/>
      <c r="N24" s="174"/>
      <c r="O24" s="64"/>
      <c r="P24" s="64"/>
      <c r="Q24" s="57"/>
      <c r="R24" s="64"/>
      <c r="S24" s="64"/>
      <c r="T24" s="64"/>
      <c r="U24" s="65"/>
      <c r="V24" s="64">
        <v>-1.65924E-2</v>
      </c>
      <c r="W24" s="64">
        <v>7.7515600000000004E-2</v>
      </c>
      <c r="X24" s="64">
        <v>-0.21</v>
      </c>
      <c r="Y24" s="175"/>
    </row>
    <row r="25" spans="1:25" ht="18" x14ac:dyDescent="0.25">
      <c r="A25" s="62" t="s">
        <v>169</v>
      </c>
      <c r="B25" s="63"/>
      <c r="C25" s="64"/>
      <c r="D25" s="64"/>
      <c r="E25" s="57"/>
      <c r="F25" s="64"/>
      <c r="G25" s="64"/>
      <c r="H25" s="64"/>
      <c r="I25" s="65"/>
      <c r="J25" s="64">
        <v>4.0648999999999998E-2</v>
      </c>
      <c r="K25" s="64">
        <v>7.6670000000000002E-2</v>
      </c>
      <c r="L25" s="64">
        <v>0.53</v>
      </c>
      <c r="M25" s="65"/>
      <c r="N25" s="174"/>
      <c r="O25" s="64"/>
      <c r="P25" s="64"/>
      <c r="Q25" s="57"/>
      <c r="R25" s="64"/>
      <c r="S25" s="64"/>
      <c r="T25" s="64"/>
      <c r="U25" s="65"/>
      <c r="V25" s="64">
        <v>8.8960600000000001E-2</v>
      </c>
      <c r="W25" s="64">
        <v>7.7378500000000003E-2</v>
      </c>
      <c r="X25" s="64">
        <v>1.1499999999999999</v>
      </c>
      <c r="Y25" s="175"/>
    </row>
    <row r="26" spans="1:25" ht="8.25" customHeight="1" x14ac:dyDescent="0.25">
      <c r="A26" s="176"/>
      <c r="B26" s="63"/>
      <c r="C26" s="64"/>
      <c r="D26" s="64"/>
      <c r="E26" s="57"/>
      <c r="F26" s="64"/>
      <c r="G26" s="64"/>
      <c r="H26" s="64"/>
      <c r="I26" s="65"/>
      <c r="J26" s="64"/>
      <c r="K26" s="64"/>
      <c r="L26" s="64"/>
      <c r="M26" s="65"/>
      <c r="N26" s="174"/>
      <c r="O26" s="64"/>
      <c r="P26" s="64"/>
      <c r="Q26" s="57"/>
      <c r="R26" s="64"/>
      <c r="S26" s="64"/>
      <c r="T26" s="64"/>
      <c r="U26" s="65"/>
      <c r="V26" s="64"/>
      <c r="W26" s="64"/>
      <c r="X26" s="64"/>
      <c r="Y26" s="175"/>
    </row>
    <row r="27" spans="1:25" x14ac:dyDescent="0.25">
      <c r="A27" s="177" t="s">
        <v>162</v>
      </c>
      <c r="B27" s="334">
        <v>498</v>
      </c>
      <c r="C27" s="329"/>
      <c r="D27" s="329"/>
      <c r="E27" s="329"/>
      <c r="F27" s="329">
        <v>498</v>
      </c>
      <c r="G27" s="329"/>
      <c r="H27" s="329"/>
      <c r="I27" s="329"/>
      <c r="J27" s="329">
        <v>498</v>
      </c>
      <c r="K27" s="329"/>
      <c r="L27" s="329"/>
      <c r="M27" s="329"/>
      <c r="N27" s="328">
        <v>452</v>
      </c>
      <c r="O27" s="329"/>
      <c r="P27" s="329"/>
      <c r="Q27" s="329"/>
      <c r="R27" s="329">
        <v>452</v>
      </c>
      <c r="S27" s="329"/>
      <c r="T27" s="329"/>
      <c r="U27" s="329"/>
      <c r="V27" s="329">
        <v>452</v>
      </c>
      <c r="W27" s="329"/>
      <c r="X27" s="329"/>
      <c r="Y27" s="330"/>
    </row>
    <row r="28" spans="1:25" x14ac:dyDescent="0.25">
      <c r="A28" s="177" t="s">
        <v>163</v>
      </c>
      <c r="B28" s="335">
        <v>0</v>
      </c>
      <c r="C28" s="319"/>
      <c r="D28" s="319"/>
      <c r="E28" s="319"/>
      <c r="F28" s="319">
        <v>0.1008</v>
      </c>
      <c r="G28" s="319"/>
      <c r="H28" s="319"/>
      <c r="I28" s="319"/>
      <c r="J28" s="319">
        <v>0.10199999999999999</v>
      </c>
      <c r="K28" s="319"/>
      <c r="L28" s="319"/>
      <c r="M28" s="319"/>
      <c r="N28" s="318">
        <v>0</v>
      </c>
      <c r="O28" s="319"/>
      <c r="P28" s="319"/>
      <c r="Q28" s="319"/>
      <c r="R28" s="319">
        <v>0.13100000000000001</v>
      </c>
      <c r="S28" s="319"/>
      <c r="T28" s="319"/>
      <c r="U28" s="319"/>
      <c r="V28" s="319">
        <v>0.13500000000000001</v>
      </c>
      <c r="W28" s="319"/>
      <c r="X28" s="319"/>
      <c r="Y28" s="320"/>
    </row>
    <row r="29" spans="1:25" x14ac:dyDescent="0.25">
      <c r="A29" s="177" t="s">
        <v>164</v>
      </c>
      <c r="B29" s="335" t="s">
        <v>191</v>
      </c>
      <c r="C29" s="319"/>
      <c r="D29" s="319"/>
      <c r="E29" s="319"/>
      <c r="F29" s="319" t="s">
        <v>192</v>
      </c>
      <c r="G29" s="319"/>
      <c r="H29" s="319"/>
      <c r="I29" s="319"/>
      <c r="J29" s="319" t="s">
        <v>193</v>
      </c>
      <c r="K29" s="319"/>
      <c r="L29" s="319"/>
      <c r="M29" s="336"/>
      <c r="N29" s="318" t="s">
        <v>194</v>
      </c>
      <c r="O29" s="319"/>
      <c r="P29" s="319"/>
      <c r="Q29" s="319"/>
      <c r="R29" s="319" t="s">
        <v>195</v>
      </c>
      <c r="S29" s="319"/>
      <c r="T29" s="319"/>
      <c r="U29" s="319"/>
      <c r="V29" s="319" t="s">
        <v>196</v>
      </c>
      <c r="W29" s="319"/>
      <c r="X29" s="319"/>
      <c r="Y29" s="320"/>
    </row>
    <row r="30" spans="1:25" ht="15.75" thickBot="1" x14ac:dyDescent="0.3">
      <c r="A30" s="66"/>
      <c r="B30" s="338"/>
      <c r="C30" s="315"/>
      <c r="D30" s="315"/>
      <c r="E30" s="315"/>
      <c r="F30" s="315"/>
      <c r="G30" s="315"/>
      <c r="H30" s="315"/>
      <c r="I30" s="315"/>
      <c r="J30" s="315"/>
      <c r="K30" s="315"/>
      <c r="L30" s="315"/>
      <c r="M30" s="315"/>
      <c r="N30" s="314"/>
      <c r="O30" s="315"/>
      <c r="P30" s="315"/>
      <c r="Q30" s="315"/>
      <c r="R30" s="315"/>
      <c r="S30" s="315"/>
      <c r="T30" s="315"/>
      <c r="U30" s="315"/>
      <c r="V30" s="315"/>
      <c r="W30" s="315"/>
      <c r="X30" s="315"/>
      <c r="Y30" s="316"/>
    </row>
    <row r="32" spans="1:25" ht="18" x14ac:dyDescent="0.25">
      <c r="A32" s="313" t="s">
        <v>177</v>
      </c>
      <c r="B32" s="313"/>
      <c r="C32" s="313"/>
      <c r="D32" s="313"/>
      <c r="E32" s="313"/>
      <c r="F32" s="313"/>
      <c r="G32" s="313"/>
      <c r="H32" s="313"/>
      <c r="I32" s="313"/>
      <c r="J32" s="313"/>
      <c r="K32" s="313"/>
      <c r="L32" s="313"/>
      <c r="M32" s="313"/>
    </row>
    <row r="33" spans="1:13" ht="49.5" customHeight="1" x14ac:dyDescent="0.25">
      <c r="A33" s="333"/>
      <c r="B33" s="333"/>
      <c r="C33" s="333"/>
      <c r="D33" s="333"/>
      <c r="E33" s="333"/>
      <c r="F33" s="333"/>
      <c r="G33" s="333"/>
      <c r="H33" s="333"/>
      <c r="I33" s="333"/>
      <c r="J33" s="333"/>
      <c r="K33" s="333"/>
      <c r="L33" s="333"/>
      <c r="M33" s="333"/>
    </row>
  </sheetData>
  <mergeCells count="59">
    <mergeCell ref="N29:Q29"/>
    <mergeCell ref="R29:U29"/>
    <mergeCell ref="V29:Y29"/>
    <mergeCell ref="B30:M30"/>
    <mergeCell ref="N30:Y30"/>
    <mergeCell ref="N27:Q27"/>
    <mergeCell ref="R27:U27"/>
    <mergeCell ref="V27:Y27"/>
    <mergeCell ref="B28:E28"/>
    <mergeCell ref="F28:I28"/>
    <mergeCell ref="J28:M28"/>
    <mergeCell ref="N28:Q28"/>
    <mergeCell ref="R28:U28"/>
    <mergeCell ref="V28:Y28"/>
    <mergeCell ref="N17:Y17"/>
    <mergeCell ref="B18:E18"/>
    <mergeCell ref="F18:I18"/>
    <mergeCell ref="J18:M18"/>
    <mergeCell ref="N18:Q18"/>
    <mergeCell ref="R18:U18"/>
    <mergeCell ref="V18:Y18"/>
    <mergeCell ref="B4:E4"/>
    <mergeCell ref="F4:I4"/>
    <mergeCell ref="J4:M4"/>
    <mergeCell ref="B16:M16"/>
    <mergeCell ref="J14:M14"/>
    <mergeCell ref="J15:M15"/>
    <mergeCell ref="A32:M32"/>
    <mergeCell ref="A33:M33"/>
    <mergeCell ref="B13:E13"/>
    <mergeCell ref="B14:E14"/>
    <mergeCell ref="B15:E15"/>
    <mergeCell ref="F13:I13"/>
    <mergeCell ref="F14:I14"/>
    <mergeCell ref="F15:I15"/>
    <mergeCell ref="J13:M13"/>
    <mergeCell ref="B17:M17"/>
    <mergeCell ref="B27:E27"/>
    <mergeCell ref="F27:I27"/>
    <mergeCell ref="J27:M27"/>
    <mergeCell ref="B29:E29"/>
    <mergeCell ref="F29:I29"/>
    <mergeCell ref="J29:M29"/>
    <mergeCell ref="N16:Y16"/>
    <mergeCell ref="A1:Y1"/>
    <mergeCell ref="N14:Q14"/>
    <mergeCell ref="R14:U14"/>
    <mergeCell ref="V14:Y14"/>
    <mergeCell ref="N15:Q15"/>
    <mergeCell ref="R15:U15"/>
    <mergeCell ref="V15:Y15"/>
    <mergeCell ref="N3:Y3"/>
    <mergeCell ref="N4:Q4"/>
    <mergeCell ref="R4:U4"/>
    <mergeCell ref="V4:Y4"/>
    <mergeCell ref="N13:Q13"/>
    <mergeCell ref="R13:U13"/>
    <mergeCell ref="V13:Y13"/>
    <mergeCell ref="B3:M3"/>
  </mergeCells>
  <phoneticPr fontId="18" type="noConversion"/>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50D4F-023F-495A-90E7-6B531CE87F58}">
  <dimension ref="A1:Q14"/>
  <sheetViews>
    <sheetView showGridLines="0" workbookViewId="0"/>
  </sheetViews>
  <sheetFormatPr defaultColWidth="9.140625" defaultRowHeight="18" x14ac:dyDescent="0.25"/>
  <cols>
    <col min="1" max="2" width="9.140625" style="1"/>
    <col min="3" max="3" width="10.28515625" style="1" customWidth="1"/>
    <col min="4" max="4" width="4.5703125" style="1" customWidth="1"/>
    <col min="5" max="5" width="12.42578125" style="58" customWidth="1"/>
    <col min="6" max="6" width="6.140625" style="58" customWidth="1"/>
    <col min="7" max="7" width="6.5703125" style="58" customWidth="1"/>
    <col min="8" max="9" width="3" style="68" customWidth="1"/>
    <col min="10" max="10" width="4.5703125" style="1" customWidth="1"/>
    <col min="11" max="11" width="10.28515625" style="58" customWidth="1"/>
    <col min="12" max="12" width="6.140625" style="58" customWidth="1"/>
    <col min="13" max="13" width="6.5703125" style="58" customWidth="1"/>
    <col min="14" max="14" width="3" style="68" customWidth="1"/>
    <col min="15" max="16384" width="9.140625" style="1"/>
  </cols>
  <sheetData>
    <row r="1" spans="1:17" ht="15.75" x14ac:dyDescent="0.25">
      <c r="B1" s="303" t="s">
        <v>179</v>
      </c>
      <c r="C1" s="303"/>
      <c r="D1" s="303"/>
      <c r="E1" s="303"/>
      <c r="F1" s="303"/>
      <c r="G1" s="303"/>
      <c r="H1" s="303"/>
      <c r="I1" s="303"/>
      <c r="J1" s="303"/>
      <c r="K1" s="303"/>
      <c r="L1" s="303"/>
      <c r="M1" s="303"/>
      <c r="N1" s="303"/>
      <c r="O1" s="70"/>
      <c r="P1" s="70"/>
      <c r="Q1" s="70"/>
    </row>
    <row r="3" spans="1:17" ht="18" customHeight="1" x14ac:dyDescent="0.25">
      <c r="A3" s="75"/>
      <c r="B3" s="165"/>
      <c r="C3" s="143"/>
      <c r="D3" s="344" t="s">
        <v>124</v>
      </c>
      <c r="E3" s="344"/>
      <c r="F3" s="344"/>
      <c r="G3" s="344"/>
      <c r="H3" s="344"/>
      <c r="I3" s="168"/>
      <c r="J3" s="344" t="s">
        <v>125</v>
      </c>
      <c r="K3" s="344"/>
      <c r="L3" s="344"/>
      <c r="M3" s="344"/>
      <c r="N3" s="345"/>
    </row>
    <row r="4" spans="1:17" s="18" customFormat="1" ht="30" x14ac:dyDescent="0.25">
      <c r="A4" s="144"/>
      <c r="B4" s="166" t="s">
        <v>123</v>
      </c>
      <c r="C4" s="145" t="s">
        <v>121</v>
      </c>
      <c r="D4" s="145" t="s">
        <v>98</v>
      </c>
      <c r="E4" s="145" t="s">
        <v>158</v>
      </c>
      <c r="F4" s="145" t="s">
        <v>117</v>
      </c>
      <c r="G4" s="145" t="s">
        <v>122</v>
      </c>
      <c r="H4" s="146"/>
      <c r="I4" s="146"/>
      <c r="J4" s="145" t="s">
        <v>98</v>
      </c>
      <c r="K4" s="145" t="s">
        <v>158</v>
      </c>
      <c r="L4" s="145" t="s">
        <v>117</v>
      </c>
      <c r="M4" s="145" t="s">
        <v>122</v>
      </c>
      <c r="N4" s="147"/>
    </row>
    <row r="5" spans="1:17" x14ac:dyDescent="0.25">
      <c r="A5" s="339" t="s">
        <v>16</v>
      </c>
      <c r="B5" s="130" t="s">
        <v>65</v>
      </c>
      <c r="C5" s="133" t="s">
        <v>126</v>
      </c>
      <c r="D5" s="130">
        <v>25</v>
      </c>
      <c r="E5" s="131">
        <v>0.92</v>
      </c>
      <c r="F5" s="132" t="s">
        <v>67</v>
      </c>
      <c r="G5" s="132" t="s">
        <v>67</v>
      </c>
      <c r="H5" s="134"/>
      <c r="I5" s="134"/>
      <c r="J5" s="130">
        <v>25</v>
      </c>
      <c r="K5" s="131">
        <v>0.88</v>
      </c>
      <c r="L5" s="132" t="s">
        <v>67</v>
      </c>
      <c r="M5" s="132" t="s">
        <v>67</v>
      </c>
      <c r="N5" s="135"/>
    </row>
    <row r="6" spans="1:17" x14ac:dyDescent="0.25">
      <c r="A6" s="340"/>
      <c r="B6" s="136" t="s">
        <v>65</v>
      </c>
      <c r="C6" s="137">
        <v>0.2</v>
      </c>
      <c r="D6" s="136">
        <v>25</v>
      </c>
      <c r="E6" s="138">
        <v>0.76</v>
      </c>
      <c r="F6" s="142">
        <v>8.5416599999999995E-2</v>
      </c>
      <c r="G6" s="64">
        <v>7</v>
      </c>
      <c r="H6" s="65" t="s">
        <v>35</v>
      </c>
      <c r="I6" s="65"/>
      <c r="J6" s="136">
        <v>25</v>
      </c>
      <c r="K6" s="138">
        <v>0.8</v>
      </c>
      <c r="L6" s="142">
        <v>0.08</v>
      </c>
      <c r="M6" s="64">
        <v>7.5</v>
      </c>
      <c r="N6" s="139" t="s">
        <v>35</v>
      </c>
    </row>
    <row r="7" spans="1:17" x14ac:dyDescent="0.25">
      <c r="A7" s="340"/>
      <c r="B7" s="136" t="s">
        <v>65</v>
      </c>
      <c r="C7" s="137">
        <v>0.5</v>
      </c>
      <c r="D7" s="136">
        <v>25</v>
      </c>
      <c r="E7" s="138">
        <v>0.96</v>
      </c>
      <c r="F7" s="142">
        <v>3.9191799999999999E-2</v>
      </c>
      <c r="G7" s="64">
        <v>4.5999999999999996</v>
      </c>
      <c r="H7" s="65" t="s">
        <v>35</v>
      </c>
      <c r="I7" s="65"/>
      <c r="J7" s="136">
        <v>25</v>
      </c>
      <c r="K7" s="138">
        <v>0.96</v>
      </c>
      <c r="L7" s="142">
        <v>3.9191799999999999E-2</v>
      </c>
      <c r="M7" s="64">
        <v>4.5999999999999996</v>
      </c>
      <c r="N7" s="139" t="s">
        <v>35</v>
      </c>
    </row>
    <row r="8" spans="1:17" x14ac:dyDescent="0.25">
      <c r="A8" s="341"/>
      <c r="B8" s="140"/>
      <c r="C8" s="141"/>
      <c r="D8" s="140"/>
      <c r="E8" s="162"/>
      <c r="F8" s="162"/>
      <c r="G8" s="162"/>
      <c r="H8" s="163"/>
      <c r="I8" s="163"/>
      <c r="J8" s="161"/>
      <c r="K8" s="162"/>
      <c r="L8" s="162"/>
      <c r="M8" s="162"/>
      <c r="N8" s="164"/>
    </row>
    <row r="9" spans="1:17" x14ac:dyDescent="0.25">
      <c r="A9" s="339" t="s">
        <v>17</v>
      </c>
      <c r="B9" s="148" t="s">
        <v>68</v>
      </c>
      <c r="C9" s="149" t="s">
        <v>126</v>
      </c>
      <c r="D9" s="148">
        <v>25</v>
      </c>
      <c r="E9" s="150">
        <v>0.76</v>
      </c>
      <c r="F9" s="151" t="s">
        <v>67</v>
      </c>
      <c r="G9" s="151" t="s">
        <v>67</v>
      </c>
      <c r="H9" s="152"/>
      <c r="I9" s="152"/>
      <c r="J9" s="148">
        <v>25</v>
      </c>
      <c r="K9" s="150">
        <v>0.88</v>
      </c>
      <c r="L9" s="151" t="s">
        <v>67</v>
      </c>
      <c r="M9" s="151" t="s">
        <v>67</v>
      </c>
      <c r="N9" s="153"/>
    </row>
    <row r="10" spans="1:17" x14ac:dyDescent="0.25">
      <c r="A10" s="340"/>
      <c r="B10" s="154" t="s">
        <v>68</v>
      </c>
      <c r="C10" s="155">
        <v>0.2</v>
      </c>
      <c r="D10" s="154">
        <v>25</v>
      </c>
      <c r="E10" s="156">
        <v>0.52</v>
      </c>
      <c r="F10" s="157">
        <v>9.9919999999999995E-2</v>
      </c>
      <c r="G10" s="160">
        <v>4</v>
      </c>
      <c r="H10" s="158" t="s">
        <v>35</v>
      </c>
      <c r="I10" s="158"/>
      <c r="J10" s="154">
        <v>25</v>
      </c>
      <c r="K10" s="156">
        <v>0.68</v>
      </c>
      <c r="L10" s="157">
        <v>9.3295199999999995E-2</v>
      </c>
      <c r="M10" s="160">
        <v>6</v>
      </c>
      <c r="N10" s="159" t="s">
        <v>35</v>
      </c>
    </row>
    <row r="11" spans="1:17" s="10" customFormat="1" x14ac:dyDescent="0.25">
      <c r="A11" s="340"/>
      <c r="B11" s="154" t="s">
        <v>68</v>
      </c>
      <c r="C11" s="155">
        <v>0.5</v>
      </c>
      <c r="D11" s="154">
        <v>25</v>
      </c>
      <c r="E11" s="156">
        <v>0.96</v>
      </c>
      <c r="F11" s="157">
        <v>3.9191799999999999E-2</v>
      </c>
      <c r="G11" s="160">
        <v>4.5999999999999996</v>
      </c>
      <c r="H11" s="158" t="s">
        <v>35</v>
      </c>
      <c r="I11" s="158"/>
      <c r="J11" s="154">
        <v>25</v>
      </c>
      <c r="K11" s="156">
        <v>0.96</v>
      </c>
      <c r="L11" s="157">
        <v>3.9191799999999999E-2</v>
      </c>
      <c r="M11" s="160">
        <v>4.5999999999999996</v>
      </c>
      <c r="N11" s="159" t="s">
        <v>35</v>
      </c>
    </row>
    <row r="12" spans="1:17" x14ac:dyDescent="0.25">
      <c r="A12" s="341"/>
      <c r="B12" s="161"/>
      <c r="C12" s="162"/>
      <c r="D12" s="161"/>
      <c r="E12" s="162"/>
      <c r="F12" s="162"/>
      <c r="G12" s="162"/>
      <c r="H12" s="163"/>
      <c r="I12" s="163"/>
      <c r="J12" s="161"/>
      <c r="K12" s="162"/>
      <c r="L12" s="162"/>
      <c r="M12" s="162"/>
      <c r="N12" s="164"/>
    </row>
    <row r="13" spans="1:17" x14ac:dyDescent="0.25">
      <c r="A13" s="342" t="s">
        <v>447</v>
      </c>
      <c r="B13" s="342"/>
      <c r="C13" s="342"/>
      <c r="D13" s="342"/>
      <c r="E13" s="342"/>
      <c r="F13" s="342"/>
      <c r="G13" s="342"/>
      <c r="H13" s="342"/>
      <c r="I13" s="342"/>
      <c r="J13" s="342"/>
      <c r="K13" s="342"/>
      <c r="L13" s="342"/>
      <c r="M13" s="342"/>
      <c r="N13" s="342"/>
    </row>
    <row r="14" spans="1:17" ht="18" customHeight="1" x14ac:dyDescent="0.25">
      <c r="A14" s="343" t="s">
        <v>160</v>
      </c>
      <c r="B14" s="343"/>
      <c r="C14" s="343"/>
      <c r="D14" s="343"/>
      <c r="E14" s="343"/>
      <c r="F14" s="343"/>
      <c r="G14" s="343"/>
      <c r="H14" s="343"/>
      <c r="I14" s="343"/>
      <c r="J14" s="343"/>
      <c r="K14" s="343"/>
      <c r="L14" s="343"/>
      <c r="M14" s="343"/>
      <c r="N14" s="343"/>
    </row>
  </sheetData>
  <mergeCells count="7">
    <mergeCell ref="A9:A12"/>
    <mergeCell ref="A13:N13"/>
    <mergeCell ref="A14:N14"/>
    <mergeCell ref="B1:N1"/>
    <mergeCell ref="D3:H3"/>
    <mergeCell ref="J3:N3"/>
    <mergeCell ref="A5:A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01D5A-1B1C-482B-967A-0F73911D5907}">
  <dimension ref="A1:AC43"/>
  <sheetViews>
    <sheetView showGridLines="0" workbookViewId="0">
      <selection sqref="A1:AC1"/>
    </sheetView>
  </sheetViews>
  <sheetFormatPr defaultColWidth="9.140625" defaultRowHeight="15" x14ac:dyDescent="0.25"/>
  <cols>
    <col min="1" max="1" width="4.7109375" style="1" customWidth="1"/>
    <col min="2" max="2" width="25.7109375" style="179" customWidth="1"/>
    <col min="3" max="3" width="9.140625" style="11"/>
    <col min="4" max="4" width="3.140625" style="1" customWidth="1"/>
    <col min="5" max="5" width="9.140625" style="11"/>
    <col min="6" max="6" width="3.140625" style="1" customWidth="1"/>
    <col min="7" max="7" width="9.140625" style="11"/>
    <col min="8" max="8" width="3.140625" style="1" customWidth="1"/>
    <col min="9" max="9" width="9.140625" style="11"/>
    <col min="10" max="10" width="3.140625" style="1" customWidth="1"/>
    <col min="11" max="11" width="9.140625" style="11"/>
    <col min="12" max="12" width="3.140625" style="1" customWidth="1"/>
    <col min="13" max="13" width="9.140625" style="11"/>
    <col min="14" max="14" width="3.140625" style="1" customWidth="1"/>
    <col min="15" max="15" width="9.140625" style="11"/>
    <col min="16" max="16" width="3.140625" style="1" customWidth="1"/>
    <col min="17" max="17" width="9.140625" style="11"/>
    <col min="18" max="18" width="3.140625" style="1" customWidth="1"/>
    <col min="19" max="19" width="9.140625" style="11"/>
    <col min="20" max="20" width="3.140625" style="1" customWidth="1"/>
    <col min="21" max="21" width="9.140625" style="11"/>
    <col min="22" max="22" width="3.140625" style="1" customWidth="1"/>
    <col min="23" max="23" width="9.140625" style="11"/>
    <col min="24" max="24" width="3.140625" style="1" customWidth="1"/>
    <col min="25" max="25" width="9.140625" style="11"/>
    <col min="26" max="26" width="3.140625" style="1" customWidth="1"/>
    <col min="27" max="27" width="9.140625" style="11"/>
    <col min="28" max="28" width="3.140625" style="1" customWidth="1"/>
    <col min="29" max="16384" width="9.140625" style="1"/>
  </cols>
  <sheetData>
    <row r="1" spans="1:29" x14ac:dyDescent="0.25">
      <c r="A1" s="346" t="s">
        <v>187</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row>
    <row r="3" spans="1:29" s="181" customFormat="1" ht="31.5" customHeight="1" x14ac:dyDescent="0.25">
      <c r="A3" s="184"/>
      <c r="B3" s="185"/>
      <c r="C3" s="186">
        <v>1</v>
      </c>
      <c r="D3" s="186"/>
      <c r="E3" s="186">
        <v>2</v>
      </c>
      <c r="F3" s="186"/>
      <c r="G3" s="186">
        <v>3</v>
      </c>
      <c r="H3" s="186"/>
      <c r="I3" s="186">
        <v>4</v>
      </c>
      <c r="J3" s="186"/>
      <c r="K3" s="186">
        <v>5</v>
      </c>
      <c r="L3" s="186"/>
      <c r="M3" s="186">
        <v>6</v>
      </c>
      <c r="N3" s="186"/>
      <c r="O3" s="186">
        <v>7</v>
      </c>
      <c r="P3" s="186"/>
      <c r="Q3" s="186">
        <v>8</v>
      </c>
      <c r="R3" s="186"/>
      <c r="S3" s="186">
        <v>9</v>
      </c>
      <c r="T3" s="186"/>
      <c r="U3" s="186">
        <v>10</v>
      </c>
      <c r="V3" s="186"/>
      <c r="W3" s="186">
        <v>11</v>
      </c>
      <c r="X3" s="186"/>
      <c r="Y3" s="186">
        <v>12</v>
      </c>
      <c r="Z3" s="186"/>
      <c r="AA3" s="186">
        <v>13</v>
      </c>
      <c r="AB3" s="184"/>
      <c r="AC3" s="184">
        <v>14</v>
      </c>
    </row>
    <row r="4" spans="1:29" s="181" customFormat="1" ht="31.5" customHeight="1" x14ac:dyDescent="0.25">
      <c r="A4" s="181">
        <v>1</v>
      </c>
      <c r="B4" s="182" t="s">
        <v>198</v>
      </c>
      <c r="C4" s="12">
        <v>1</v>
      </c>
      <c r="E4" s="12"/>
      <c r="G4" s="12"/>
      <c r="I4" s="12"/>
      <c r="K4" s="12"/>
      <c r="M4" s="12"/>
      <c r="O4" s="12"/>
      <c r="Q4" s="12"/>
      <c r="S4" s="12"/>
      <c r="U4" s="12"/>
      <c r="W4" s="12"/>
      <c r="Y4" s="12"/>
      <c r="AA4" s="12"/>
    </row>
    <row r="5" spans="1:29" s="181" customFormat="1" ht="31.5" customHeight="1" x14ac:dyDescent="0.25">
      <c r="A5" s="181">
        <v>2</v>
      </c>
      <c r="B5" s="182" t="s">
        <v>201</v>
      </c>
      <c r="C5" s="12">
        <v>-5.2900000000000003E-2</v>
      </c>
      <c r="D5" s="183" t="s">
        <v>184</v>
      </c>
      <c r="E5" s="12">
        <v>1</v>
      </c>
      <c r="F5" s="183"/>
      <c r="G5" s="12"/>
      <c r="H5" s="183"/>
      <c r="I5" s="12"/>
      <c r="J5" s="183"/>
      <c r="K5" s="12"/>
      <c r="L5" s="183"/>
      <c r="M5" s="12"/>
      <c r="N5" s="183"/>
      <c r="O5" s="12"/>
      <c r="P5" s="183"/>
      <c r="Q5" s="12"/>
      <c r="R5" s="183"/>
      <c r="S5" s="12"/>
      <c r="T5" s="183"/>
      <c r="U5" s="12"/>
      <c r="V5" s="183"/>
      <c r="W5" s="12"/>
      <c r="X5" s="183"/>
      <c r="Y5" s="12"/>
      <c r="Z5" s="183"/>
      <c r="AA5" s="12"/>
      <c r="AB5" s="183"/>
    </row>
    <row r="6" spans="1:29" s="181" customFormat="1" ht="31.5" customHeight="1" x14ac:dyDescent="0.25">
      <c r="A6" s="181">
        <v>3</v>
      </c>
      <c r="B6" s="182" t="s">
        <v>200</v>
      </c>
      <c r="C6" s="12">
        <v>-0.29849999999999999</v>
      </c>
      <c r="D6" s="183" t="s">
        <v>35</v>
      </c>
      <c r="E6" s="12">
        <v>-2.8500000000000001E-2</v>
      </c>
      <c r="F6" s="183" t="s">
        <v>184</v>
      </c>
      <c r="G6" s="12">
        <v>1</v>
      </c>
      <c r="H6" s="183"/>
      <c r="I6" s="12"/>
      <c r="J6" s="183"/>
      <c r="K6" s="12"/>
      <c r="L6" s="183"/>
      <c r="M6" s="12"/>
      <c r="N6" s="183"/>
      <c r="O6" s="12"/>
      <c r="P6" s="183"/>
      <c r="Q6" s="12"/>
      <c r="R6" s="183"/>
      <c r="S6" s="12"/>
      <c r="T6" s="183"/>
      <c r="U6" s="12"/>
      <c r="V6" s="183"/>
      <c r="W6" s="12"/>
      <c r="X6" s="183"/>
      <c r="Y6" s="12"/>
      <c r="Z6" s="183"/>
      <c r="AA6" s="12"/>
      <c r="AB6" s="183"/>
    </row>
    <row r="7" spans="1:29" s="181" customFormat="1" ht="31.5" customHeight="1" x14ac:dyDescent="0.25">
      <c r="A7" s="181">
        <v>4</v>
      </c>
      <c r="B7" s="182" t="s">
        <v>202</v>
      </c>
      <c r="C7" s="12">
        <v>0.22359999999999999</v>
      </c>
      <c r="D7" s="183" t="s">
        <v>35</v>
      </c>
      <c r="E7" s="12">
        <v>0.01</v>
      </c>
      <c r="F7" s="183" t="s">
        <v>184</v>
      </c>
      <c r="G7" s="12">
        <v>-0.48880000000000001</v>
      </c>
      <c r="H7" s="183" t="s">
        <v>35</v>
      </c>
      <c r="I7" s="12">
        <v>1</v>
      </c>
      <c r="J7" s="183"/>
      <c r="K7" s="12"/>
      <c r="L7" s="183"/>
      <c r="M7" s="12"/>
      <c r="N7" s="183"/>
      <c r="O7" s="12"/>
      <c r="P7" s="183"/>
      <c r="Q7" s="12"/>
      <c r="R7" s="183"/>
      <c r="S7" s="12"/>
      <c r="T7" s="183"/>
      <c r="U7" s="12"/>
      <c r="V7" s="183"/>
      <c r="W7" s="12"/>
      <c r="X7" s="183"/>
      <c r="Y7" s="12"/>
      <c r="Z7" s="183"/>
      <c r="AA7" s="12"/>
      <c r="AB7" s="183"/>
    </row>
    <row r="8" spans="1:29" s="181" customFormat="1" ht="31.5" customHeight="1" x14ac:dyDescent="0.25">
      <c r="A8" s="181">
        <v>5</v>
      </c>
      <c r="B8" s="182" t="s">
        <v>203</v>
      </c>
      <c r="C8" s="12">
        <v>7.4499999999999997E-2</v>
      </c>
      <c r="D8" s="183" t="s">
        <v>38</v>
      </c>
      <c r="E8" s="12">
        <v>1.8200000000000001E-2</v>
      </c>
      <c r="F8" s="183" t="s">
        <v>184</v>
      </c>
      <c r="G8" s="12">
        <v>-0.50670000000000004</v>
      </c>
      <c r="H8" s="183" t="s">
        <v>35</v>
      </c>
      <c r="I8" s="12">
        <v>-0.50439999999999996</v>
      </c>
      <c r="J8" s="183" t="s">
        <v>35</v>
      </c>
      <c r="K8" s="12">
        <v>1</v>
      </c>
      <c r="L8" s="183"/>
      <c r="M8" s="12"/>
      <c r="N8" s="183"/>
      <c r="O8" s="12"/>
      <c r="P8" s="183"/>
      <c r="Q8" s="12"/>
      <c r="R8" s="183"/>
      <c r="S8" s="12"/>
      <c r="T8" s="183"/>
      <c r="U8" s="12"/>
      <c r="V8" s="183"/>
      <c r="W8" s="12"/>
      <c r="X8" s="183"/>
      <c r="Y8" s="12"/>
      <c r="Z8" s="183"/>
      <c r="AA8" s="12"/>
      <c r="AB8" s="183"/>
    </row>
    <row r="9" spans="1:29" s="181" customFormat="1" ht="31.5" customHeight="1" x14ac:dyDescent="0.25">
      <c r="A9" s="181">
        <v>6</v>
      </c>
      <c r="B9" s="182" t="s">
        <v>180</v>
      </c>
      <c r="C9" s="12">
        <v>-0.22919999999999999</v>
      </c>
      <c r="D9" s="183" t="s">
        <v>35</v>
      </c>
      <c r="E9" s="12">
        <v>0.4325</v>
      </c>
      <c r="F9" s="183" t="s">
        <v>35</v>
      </c>
      <c r="G9" s="12">
        <v>0.61970000000000003</v>
      </c>
      <c r="H9" s="183" t="s">
        <v>35</v>
      </c>
      <c r="I9" s="12">
        <v>-0.3029</v>
      </c>
      <c r="J9" s="183" t="s">
        <v>35</v>
      </c>
      <c r="K9" s="12">
        <v>-0.314</v>
      </c>
      <c r="L9" s="183" t="s">
        <v>35</v>
      </c>
      <c r="M9" s="12">
        <v>1</v>
      </c>
      <c r="N9" s="183"/>
      <c r="O9" s="12"/>
      <c r="P9" s="183"/>
      <c r="Q9" s="12"/>
      <c r="R9" s="183"/>
      <c r="S9" s="12"/>
      <c r="T9" s="183"/>
      <c r="U9" s="12"/>
      <c r="V9" s="183"/>
      <c r="W9" s="12"/>
      <c r="X9" s="183"/>
      <c r="Y9" s="12"/>
      <c r="Z9" s="183"/>
      <c r="AA9" s="12"/>
      <c r="AB9" s="183"/>
    </row>
    <row r="10" spans="1:29" s="181" customFormat="1" ht="31.5" customHeight="1" x14ac:dyDescent="0.25">
      <c r="A10" s="181">
        <v>7</v>
      </c>
      <c r="B10" s="182" t="s">
        <v>181</v>
      </c>
      <c r="C10" s="12">
        <v>0.13700000000000001</v>
      </c>
      <c r="D10" s="183" t="s">
        <v>41</v>
      </c>
      <c r="E10" s="12">
        <v>0.44540000000000002</v>
      </c>
      <c r="F10" s="183" t="s">
        <v>35</v>
      </c>
      <c r="G10" s="12">
        <v>-0.31340000000000001</v>
      </c>
      <c r="H10" s="183" t="s">
        <v>35</v>
      </c>
      <c r="I10" s="12">
        <v>0.6411</v>
      </c>
      <c r="J10" s="183" t="s">
        <v>35</v>
      </c>
      <c r="K10" s="12">
        <v>-0.32340000000000002</v>
      </c>
      <c r="L10" s="183" t="s">
        <v>35</v>
      </c>
      <c r="M10" s="12">
        <v>-0.19420000000000001</v>
      </c>
      <c r="N10" s="183" t="s">
        <v>35</v>
      </c>
      <c r="O10" s="12">
        <v>1</v>
      </c>
      <c r="P10" s="183"/>
      <c r="Q10" s="12"/>
      <c r="R10" s="183"/>
      <c r="S10" s="12"/>
      <c r="T10" s="183"/>
      <c r="U10" s="12"/>
      <c r="V10" s="183"/>
      <c r="W10" s="12"/>
      <c r="X10" s="183"/>
      <c r="Y10" s="12"/>
      <c r="Z10" s="183"/>
      <c r="AA10" s="12"/>
      <c r="AB10" s="183"/>
    </row>
    <row r="11" spans="1:29" s="181" customFormat="1" ht="31.5" customHeight="1" x14ac:dyDescent="0.25">
      <c r="A11" s="181">
        <v>8</v>
      </c>
      <c r="B11" s="182" t="s">
        <v>182</v>
      </c>
      <c r="C11" s="12">
        <v>1.6299999999999999E-2</v>
      </c>
      <c r="D11" s="183" t="s">
        <v>184</v>
      </c>
      <c r="E11" s="12">
        <v>0.46139999999999998</v>
      </c>
      <c r="F11" s="183" t="s">
        <v>35</v>
      </c>
      <c r="G11" s="12">
        <v>-0.3246</v>
      </c>
      <c r="H11" s="183" t="s">
        <v>35</v>
      </c>
      <c r="I11" s="12">
        <v>-0.32319999999999999</v>
      </c>
      <c r="J11" s="183" t="s">
        <v>35</v>
      </c>
      <c r="K11" s="12">
        <v>0.64070000000000005</v>
      </c>
      <c r="L11" s="183" t="s">
        <v>35</v>
      </c>
      <c r="M11" s="12">
        <v>-0.20119999999999999</v>
      </c>
      <c r="N11" s="183" t="s">
        <v>35</v>
      </c>
      <c r="O11" s="12">
        <v>-0.2072</v>
      </c>
      <c r="P11" s="183" t="s">
        <v>35</v>
      </c>
      <c r="Q11" s="12">
        <v>1</v>
      </c>
      <c r="R11" s="183"/>
      <c r="S11" s="12"/>
      <c r="T11" s="183"/>
      <c r="U11" s="12"/>
      <c r="V11" s="183"/>
      <c r="W11" s="12"/>
      <c r="X11" s="183"/>
      <c r="Y11" s="12"/>
      <c r="Z11" s="183"/>
      <c r="AA11" s="12"/>
      <c r="AB11" s="183"/>
    </row>
    <row r="12" spans="1:29" s="181" customFormat="1" ht="31.5" customHeight="1" x14ac:dyDescent="0.25">
      <c r="A12" s="181">
        <v>9</v>
      </c>
      <c r="B12" s="182" t="s">
        <v>183</v>
      </c>
      <c r="C12" s="12">
        <v>-3.6400000000000002E-2</v>
      </c>
      <c r="D12" s="183" t="s">
        <v>184</v>
      </c>
      <c r="E12" s="12">
        <v>8.3900000000000002E-2</v>
      </c>
      <c r="F12" s="183" t="s">
        <v>38</v>
      </c>
      <c r="G12" s="12">
        <v>6.4999999999999997E-3</v>
      </c>
      <c r="H12" s="183" t="s">
        <v>184</v>
      </c>
      <c r="I12" s="12">
        <v>-4.6399999999999997E-2</v>
      </c>
      <c r="J12" s="183" t="s">
        <v>184</v>
      </c>
      <c r="K12" s="12">
        <v>3.9399999999999998E-2</v>
      </c>
      <c r="L12" s="183" t="s">
        <v>184</v>
      </c>
      <c r="M12" s="12">
        <v>6.5000000000000002E-2</v>
      </c>
      <c r="N12" s="183" t="s">
        <v>184</v>
      </c>
      <c r="O12" s="12">
        <v>-1.3100000000000001E-2</v>
      </c>
      <c r="P12" s="183" t="s">
        <v>184</v>
      </c>
      <c r="Q12" s="12">
        <v>6.0699999999999997E-2</v>
      </c>
      <c r="R12" s="183" t="s">
        <v>184</v>
      </c>
      <c r="S12" s="12">
        <v>1</v>
      </c>
      <c r="T12" s="183"/>
      <c r="U12" s="12"/>
      <c r="V12" s="183"/>
      <c r="W12" s="12"/>
      <c r="X12" s="183"/>
      <c r="Y12" s="12"/>
      <c r="Z12" s="183"/>
      <c r="AA12" s="12"/>
      <c r="AB12" s="183"/>
    </row>
    <row r="13" spans="1:29" s="181" customFormat="1" ht="31.5" customHeight="1" x14ac:dyDescent="0.25">
      <c r="A13" s="181">
        <v>10</v>
      </c>
      <c r="B13" s="182" t="s">
        <v>210</v>
      </c>
      <c r="C13" s="12">
        <v>5.8700000000000002E-2</v>
      </c>
      <c r="D13" s="183" t="s">
        <v>184</v>
      </c>
      <c r="E13" s="12">
        <v>1.6500000000000001E-2</v>
      </c>
      <c r="F13" s="183" t="s">
        <v>184</v>
      </c>
      <c r="G13" s="12">
        <v>-3.1699999999999999E-2</v>
      </c>
      <c r="H13" s="183" t="s">
        <v>184</v>
      </c>
      <c r="I13" s="12">
        <v>1.67E-2</v>
      </c>
      <c r="J13" s="183" t="s">
        <v>184</v>
      </c>
      <c r="K13" s="12">
        <v>1.49E-2</v>
      </c>
      <c r="L13" s="183" t="s">
        <v>184</v>
      </c>
      <c r="M13" s="12">
        <v>4.2299999999999997E-2</v>
      </c>
      <c r="N13" s="183" t="s">
        <v>184</v>
      </c>
      <c r="O13" s="12">
        <v>2.0999999999999999E-3</v>
      </c>
      <c r="P13" s="183" t="s">
        <v>184</v>
      </c>
      <c r="Q13" s="12">
        <v>-2.1000000000000001E-2</v>
      </c>
      <c r="R13" s="183" t="s">
        <v>184</v>
      </c>
      <c r="S13" s="12">
        <v>0.1663</v>
      </c>
      <c r="T13" s="183" t="s">
        <v>35</v>
      </c>
      <c r="U13" s="12">
        <v>1</v>
      </c>
      <c r="V13" s="183"/>
      <c r="W13" s="12"/>
      <c r="X13" s="183"/>
      <c r="Y13" s="12"/>
      <c r="Z13" s="183"/>
      <c r="AA13" s="12"/>
      <c r="AB13" s="183"/>
    </row>
    <row r="14" spans="1:29" s="181" customFormat="1" ht="31.5" customHeight="1" x14ac:dyDescent="0.25">
      <c r="A14" s="181">
        <v>11</v>
      </c>
      <c r="B14" s="182" t="s">
        <v>211</v>
      </c>
      <c r="C14" s="12">
        <v>-6.0000000000000001E-3</v>
      </c>
      <c r="D14" s="183" t="s">
        <v>184</v>
      </c>
      <c r="E14" s="12">
        <v>-1.9900000000000001E-2</v>
      </c>
      <c r="F14" s="183" t="s">
        <v>184</v>
      </c>
      <c r="G14" s="12">
        <v>2.8199999999999999E-2</v>
      </c>
      <c r="H14" s="183" t="s">
        <v>184</v>
      </c>
      <c r="I14" s="12">
        <v>-7.6100000000000001E-2</v>
      </c>
      <c r="J14" s="183" t="s">
        <v>38</v>
      </c>
      <c r="K14" s="12">
        <v>4.7300000000000002E-2</v>
      </c>
      <c r="L14" s="183" t="s">
        <v>184</v>
      </c>
      <c r="M14" s="12">
        <v>-1.0999999999999999E-2</v>
      </c>
      <c r="N14" s="183" t="s">
        <v>184</v>
      </c>
      <c r="O14" s="12">
        <v>-6.3100000000000003E-2</v>
      </c>
      <c r="P14" s="183" t="s">
        <v>184</v>
      </c>
      <c r="Q14" s="12">
        <v>4.6399999999999997E-2</v>
      </c>
      <c r="R14" s="183" t="s">
        <v>184</v>
      </c>
      <c r="S14" s="12">
        <v>-4.07E-2</v>
      </c>
      <c r="T14" s="183" t="s">
        <v>184</v>
      </c>
      <c r="U14" s="12">
        <v>2.4E-2</v>
      </c>
      <c r="V14" s="183" t="s">
        <v>184</v>
      </c>
      <c r="W14" s="12">
        <v>1</v>
      </c>
      <c r="X14" s="183"/>
      <c r="Y14" s="12"/>
      <c r="Z14" s="183"/>
      <c r="AA14" s="12"/>
      <c r="AB14" s="183"/>
    </row>
    <row r="15" spans="1:29" s="181" customFormat="1" ht="31.5" customHeight="1" x14ac:dyDescent="0.25">
      <c r="A15" s="181">
        <v>12</v>
      </c>
      <c r="B15" s="182" t="s">
        <v>212</v>
      </c>
      <c r="C15" s="12">
        <v>-3.5999999999999999E-3</v>
      </c>
      <c r="D15" s="183" t="s">
        <v>184</v>
      </c>
      <c r="E15" s="12">
        <v>-6.4500000000000002E-2</v>
      </c>
      <c r="F15" s="183" t="s">
        <v>184</v>
      </c>
      <c r="G15" s="12">
        <v>-1.8599999999999998E-2</v>
      </c>
      <c r="H15" s="183" t="s">
        <v>184</v>
      </c>
      <c r="I15" s="12">
        <v>-2.0799999999999999E-2</v>
      </c>
      <c r="J15" s="183" t="s">
        <v>184</v>
      </c>
      <c r="K15" s="12">
        <v>3.9E-2</v>
      </c>
      <c r="L15" s="183" t="s">
        <v>184</v>
      </c>
      <c r="M15" s="12">
        <v>-5.5E-2</v>
      </c>
      <c r="N15" s="183" t="s">
        <v>184</v>
      </c>
      <c r="O15" s="12">
        <v>-2.9700000000000001E-2</v>
      </c>
      <c r="P15" s="183" t="s">
        <v>184</v>
      </c>
      <c r="Q15" s="12">
        <v>-2.8999999999999998E-3</v>
      </c>
      <c r="R15" s="183" t="s">
        <v>184</v>
      </c>
      <c r="S15" s="12">
        <v>-0.14380000000000001</v>
      </c>
      <c r="T15" s="183" t="s">
        <v>41</v>
      </c>
      <c r="U15" s="12">
        <v>6.1400000000000003E-2</v>
      </c>
      <c r="V15" s="183" t="s">
        <v>184</v>
      </c>
      <c r="W15" s="12">
        <v>0.13869999999999999</v>
      </c>
      <c r="X15" s="183" t="s">
        <v>41</v>
      </c>
      <c r="Y15" s="12">
        <v>1</v>
      </c>
      <c r="Z15" s="183"/>
      <c r="AA15" s="12"/>
      <c r="AB15" s="183"/>
    </row>
    <row r="16" spans="1:29" s="194" customFormat="1" ht="31.5" customHeight="1" x14ac:dyDescent="0.25">
      <c r="A16" s="194">
        <v>13</v>
      </c>
      <c r="B16" s="195" t="s">
        <v>213</v>
      </c>
      <c r="C16" s="196">
        <v>-3.9399999999999998E-2</v>
      </c>
      <c r="D16" s="197" t="s">
        <v>184</v>
      </c>
      <c r="E16" s="196">
        <v>4.0000000000000002E-4</v>
      </c>
      <c r="F16" s="197" t="s">
        <v>184</v>
      </c>
      <c r="G16" s="196">
        <v>1.52E-2</v>
      </c>
      <c r="H16" s="197" t="s">
        <v>184</v>
      </c>
      <c r="I16" s="196">
        <v>-8.1100000000000005E-2</v>
      </c>
      <c r="J16" s="197" t="s">
        <v>38</v>
      </c>
      <c r="K16" s="196">
        <v>6.5100000000000005E-2</v>
      </c>
      <c r="L16" s="197" t="s">
        <v>184</v>
      </c>
      <c r="M16" s="196">
        <v>3.9100000000000003E-2</v>
      </c>
      <c r="N16" s="197" t="s">
        <v>184</v>
      </c>
      <c r="O16" s="196">
        <v>-8.0500000000000002E-2</v>
      </c>
      <c r="P16" s="197" t="s">
        <v>38</v>
      </c>
      <c r="Q16" s="196">
        <v>4.1700000000000001E-2</v>
      </c>
      <c r="R16" s="197" t="s">
        <v>184</v>
      </c>
      <c r="S16" s="196">
        <v>5.6899999999999999E-2</v>
      </c>
      <c r="T16" s="197" t="s">
        <v>184</v>
      </c>
      <c r="U16" s="196">
        <v>4.1000000000000003E-3</v>
      </c>
      <c r="V16" s="197" t="s">
        <v>184</v>
      </c>
      <c r="W16" s="196">
        <v>8.2500000000000004E-2</v>
      </c>
      <c r="X16" s="197" t="s">
        <v>38</v>
      </c>
      <c r="Y16" s="196">
        <v>0.12809999999999999</v>
      </c>
      <c r="Z16" s="197" t="s">
        <v>41</v>
      </c>
      <c r="AA16" s="196">
        <v>1</v>
      </c>
      <c r="AB16" s="197"/>
    </row>
    <row r="17" spans="1:29" s="181" customFormat="1" ht="31.5" customHeight="1" x14ac:dyDescent="0.25">
      <c r="A17" s="187">
        <v>14</v>
      </c>
      <c r="B17" s="188" t="s">
        <v>197</v>
      </c>
      <c r="C17" s="189">
        <v>-4.9299999999999997E-2</v>
      </c>
      <c r="D17" s="190"/>
      <c r="E17" s="189">
        <v>-1.2999999999999999E-3</v>
      </c>
      <c r="F17" s="190"/>
      <c r="G17" s="189">
        <v>7.1599999999999997E-2</v>
      </c>
      <c r="H17" s="190"/>
      <c r="I17" s="189">
        <v>4.3499999999999997E-2</v>
      </c>
      <c r="J17" s="190"/>
      <c r="K17" s="189">
        <v>-0.1139</v>
      </c>
      <c r="L17" s="190" t="s">
        <v>41</v>
      </c>
      <c r="M17" s="189">
        <v>1.3299999999999999E-2</v>
      </c>
      <c r="N17" s="190"/>
      <c r="O17" s="189">
        <v>8.0600000000000005E-2</v>
      </c>
      <c r="P17" s="190" t="s">
        <v>38</v>
      </c>
      <c r="Q17" s="189">
        <v>-9.3200000000000005E-2</v>
      </c>
      <c r="R17" s="190" t="s">
        <v>39</v>
      </c>
      <c r="S17" s="189">
        <v>-6.9699999999999998E-2</v>
      </c>
      <c r="T17" s="190"/>
      <c r="U17" s="189">
        <v>-7.1999999999999995E-2</v>
      </c>
      <c r="V17" s="190"/>
      <c r="W17" s="189">
        <v>1.4500000000000001E-2</v>
      </c>
      <c r="X17" s="190"/>
      <c r="Y17" s="189">
        <v>-4.0000000000000001E-3</v>
      </c>
      <c r="Z17" s="190"/>
      <c r="AA17" s="189">
        <v>2.87E-2</v>
      </c>
      <c r="AB17" s="189"/>
      <c r="AC17" s="189">
        <v>1</v>
      </c>
    </row>
    <row r="19" spans="1:29" x14ac:dyDescent="0.25">
      <c r="A19" s="313" t="s">
        <v>188</v>
      </c>
      <c r="B19" s="313"/>
      <c r="C19" s="313"/>
      <c r="D19" s="313"/>
      <c r="E19" s="313"/>
      <c r="F19" s="313"/>
      <c r="G19" s="313"/>
      <c r="H19" s="313"/>
      <c r="I19" s="313"/>
      <c r="J19" s="313"/>
      <c r="K19" s="313"/>
      <c r="L19" s="313"/>
      <c r="M19" s="313"/>
      <c r="N19" s="313"/>
      <c r="O19" s="313"/>
      <c r="P19" s="313"/>
    </row>
    <row r="20" spans="1:29" ht="18" x14ac:dyDescent="0.25">
      <c r="A20" s="313" t="s">
        <v>177</v>
      </c>
      <c r="B20" s="313"/>
      <c r="C20" s="313"/>
      <c r="D20" s="313"/>
      <c r="E20" s="313"/>
      <c r="F20" s="313"/>
      <c r="G20" s="313"/>
      <c r="H20" s="313"/>
      <c r="I20" s="313"/>
      <c r="J20" s="313"/>
      <c r="K20" s="313"/>
      <c r="L20" s="313"/>
      <c r="M20" s="313"/>
      <c r="N20" s="313"/>
      <c r="O20" s="313"/>
      <c r="P20" s="313"/>
    </row>
    <row r="21" spans="1:29" ht="18" x14ac:dyDescent="0.25">
      <c r="D21" s="180"/>
      <c r="F21" s="180"/>
      <c r="H21" s="180"/>
      <c r="J21" s="180"/>
      <c r="L21" s="180"/>
      <c r="N21" s="180"/>
      <c r="P21" s="180"/>
      <c r="R21" s="180"/>
      <c r="T21" s="180"/>
      <c r="V21" s="180"/>
      <c r="X21" s="180"/>
      <c r="Z21" s="180"/>
      <c r="AB21" s="180"/>
    </row>
    <row r="22" spans="1:29" ht="18" x14ac:dyDescent="0.25">
      <c r="D22" s="180"/>
      <c r="F22" s="180"/>
      <c r="H22" s="180"/>
      <c r="J22" s="180"/>
      <c r="L22" s="180"/>
      <c r="N22" s="180"/>
      <c r="P22" s="180"/>
      <c r="R22" s="180"/>
      <c r="T22" s="180"/>
      <c r="V22" s="180"/>
      <c r="X22" s="180"/>
      <c r="Z22" s="180"/>
      <c r="AB22" s="180"/>
    </row>
    <row r="23" spans="1:29" x14ac:dyDescent="0.25">
      <c r="E23" s="1"/>
      <c r="I23" s="1"/>
      <c r="M23" s="1"/>
      <c r="S23" s="1"/>
      <c r="W23" s="1"/>
      <c r="AA23" s="1"/>
      <c r="AC23" s="11"/>
    </row>
    <row r="24" spans="1:29" x14ac:dyDescent="0.25">
      <c r="E24" s="1"/>
      <c r="I24" s="1"/>
      <c r="M24" s="1"/>
      <c r="S24" s="1"/>
      <c r="W24" s="1"/>
      <c r="AA24" s="1"/>
      <c r="AB24" s="11"/>
    </row>
    <row r="25" spans="1:29" ht="18" x14ac:dyDescent="0.25">
      <c r="D25" s="180"/>
      <c r="F25" s="180"/>
      <c r="H25" s="180"/>
      <c r="J25" s="180"/>
      <c r="L25" s="180"/>
      <c r="N25" s="180"/>
      <c r="P25" s="180"/>
      <c r="R25" s="180"/>
      <c r="T25" s="180"/>
      <c r="V25" s="180"/>
      <c r="X25" s="180"/>
      <c r="Z25" s="180"/>
      <c r="AB25" s="180"/>
    </row>
    <row r="26" spans="1:29" ht="18" x14ac:dyDescent="0.25">
      <c r="J26" s="180"/>
      <c r="L26" s="180"/>
      <c r="N26" s="180"/>
      <c r="P26" s="180"/>
      <c r="R26" s="180"/>
      <c r="T26" s="180"/>
      <c r="V26" s="180"/>
      <c r="X26" s="180"/>
      <c r="Z26" s="180"/>
      <c r="AB26" s="180"/>
    </row>
    <row r="27" spans="1:29" ht="18" x14ac:dyDescent="0.25">
      <c r="J27" s="180"/>
      <c r="L27" s="180"/>
      <c r="N27" s="180"/>
      <c r="P27" s="180"/>
      <c r="R27" s="180"/>
      <c r="T27" s="180"/>
      <c r="V27" s="180"/>
      <c r="X27" s="180"/>
      <c r="Z27" s="180"/>
      <c r="AB27" s="180"/>
    </row>
    <row r="28" spans="1:29" ht="18" x14ac:dyDescent="0.25">
      <c r="D28" s="180"/>
      <c r="F28" s="180"/>
      <c r="H28" s="180"/>
      <c r="J28" s="180"/>
      <c r="L28" s="180"/>
      <c r="N28" s="180"/>
      <c r="P28" s="180"/>
      <c r="R28" s="180"/>
      <c r="T28" s="180"/>
      <c r="V28" s="180"/>
      <c r="X28" s="180"/>
      <c r="Z28" s="180"/>
      <c r="AB28" s="180"/>
    </row>
    <row r="29" spans="1:29" ht="18" x14ac:dyDescent="0.25">
      <c r="D29" s="180"/>
      <c r="F29" s="180"/>
      <c r="H29" s="180"/>
      <c r="J29" s="180"/>
      <c r="L29" s="180"/>
      <c r="N29" s="180"/>
      <c r="P29" s="180"/>
      <c r="R29" s="180"/>
      <c r="T29" s="180"/>
      <c r="V29" s="180"/>
      <c r="X29" s="180"/>
      <c r="Z29" s="180"/>
      <c r="AB29" s="180"/>
    </row>
    <row r="30" spans="1:29" ht="18" x14ac:dyDescent="0.25">
      <c r="D30" s="180"/>
      <c r="F30" s="180"/>
      <c r="H30" s="180"/>
      <c r="J30" s="180"/>
      <c r="L30" s="180"/>
      <c r="N30" s="180"/>
      <c r="P30" s="180"/>
      <c r="R30" s="180"/>
      <c r="T30" s="180"/>
      <c r="V30" s="180"/>
      <c r="X30" s="180"/>
      <c r="Z30" s="180"/>
      <c r="AB30" s="180"/>
    </row>
    <row r="31" spans="1:29" ht="18" x14ac:dyDescent="0.25">
      <c r="D31" s="180"/>
      <c r="F31" s="180"/>
      <c r="H31" s="180"/>
      <c r="J31" s="180"/>
      <c r="L31" s="180"/>
      <c r="N31" s="180"/>
      <c r="P31" s="180"/>
      <c r="R31" s="180"/>
      <c r="T31" s="180"/>
      <c r="V31" s="180"/>
      <c r="X31" s="180"/>
      <c r="Z31" s="180"/>
      <c r="AB31" s="180"/>
    </row>
    <row r="32" spans="1:29" ht="18" x14ac:dyDescent="0.25">
      <c r="D32" s="180"/>
      <c r="F32" s="180"/>
      <c r="H32" s="180"/>
      <c r="J32" s="180"/>
      <c r="L32" s="180"/>
      <c r="N32" s="180"/>
      <c r="P32" s="180"/>
      <c r="R32" s="180"/>
      <c r="T32" s="180"/>
      <c r="V32" s="180"/>
      <c r="X32" s="180"/>
      <c r="Z32" s="180"/>
      <c r="AB32" s="180"/>
    </row>
    <row r="33" spans="4:28" ht="18" x14ac:dyDescent="0.25">
      <c r="D33" s="180"/>
      <c r="F33" s="180"/>
      <c r="H33" s="180"/>
      <c r="J33" s="180"/>
      <c r="L33" s="180"/>
      <c r="N33" s="180"/>
      <c r="P33" s="180"/>
      <c r="R33" s="180"/>
      <c r="T33" s="180"/>
      <c r="V33" s="180"/>
      <c r="X33" s="180"/>
      <c r="Z33" s="180"/>
      <c r="AB33" s="180"/>
    </row>
    <row r="34" spans="4:28" ht="18" x14ac:dyDescent="0.25">
      <c r="D34" s="180"/>
      <c r="F34" s="180"/>
      <c r="H34" s="180"/>
      <c r="J34" s="180"/>
      <c r="L34" s="180"/>
      <c r="N34" s="180"/>
      <c r="P34" s="180"/>
      <c r="R34" s="180"/>
      <c r="T34" s="180"/>
      <c r="V34" s="180"/>
      <c r="X34" s="180"/>
      <c r="Z34" s="180"/>
      <c r="AB34" s="180"/>
    </row>
    <row r="35" spans="4:28" ht="18" x14ac:dyDescent="0.25">
      <c r="D35" s="180"/>
      <c r="F35" s="180"/>
      <c r="H35" s="180"/>
      <c r="J35" s="180"/>
      <c r="L35" s="180"/>
      <c r="N35" s="180"/>
      <c r="P35" s="180"/>
      <c r="R35" s="180"/>
      <c r="T35" s="180"/>
      <c r="V35" s="180"/>
      <c r="X35" s="180"/>
      <c r="Z35" s="180"/>
      <c r="AB35" s="180"/>
    </row>
    <row r="36" spans="4:28" ht="18" x14ac:dyDescent="0.25">
      <c r="D36" s="180"/>
      <c r="F36" s="180"/>
      <c r="H36" s="180"/>
      <c r="J36" s="180"/>
      <c r="L36" s="180"/>
      <c r="N36" s="180"/>
      <c r="P36" s="180"/>
      <c r="R36" s="180"/>
      <c r="T36" s="180"/>
      <c r="V36" s="180"/>
      <c r="X36" s="180"/>
      <c r="Z36" s="180"/>
      <c r="AB36" s="180"/>
    </row>
    <row r="37" spans="4:28" ht="18" x14ac:dyDescent="0.25">
      <c r="D37" s="180"/>
      <c r="F37" s="180"/>
      <c r="H37" s="180"/>
      <c r="J37" s="180"/>
      <c r="L37" s="180"/>
      <c r="N37" s="180"/>
      <c r="P37" s="180"/>
      <c r="R37" s="180"/>
      <c r="T37" s="180"/>
      <c r="V37" s="180"/>
      <c r="X37" s="180"/>
      <c r="Z37" s="180"/>
      <c r="AB37" s="180"/>
    </row>
    <row r="38" spans="4:28" ht="18" x14ac:dyDescent="0.25">
      <c r="D38" s="180"/>
      <c r="F38" s="180"/>
      <c r="H38" s="180"/>
      <c r="J38" s="180"/>
      <c r="L38" s="180"/>
      <c r="N38" s="180"/>
      <c r="P38" s="180"/>
      <c r="R38" s="180"/>
      <c r="T38" s="180"/>
      <c r="V38" s="180"/>
      <c r="X38" s="180"/>
      <c r="Z38" s="180"/>
      <c r="AB38" s="180"/>
    </row>
    <row r="39" spans="4:28" ht="18" x14ac:dyDescent="0.25">
      <c r="D39" s="180"/>
      <c r="F39" s="180"/>
      <c r="H39" s="180"/>
      <c r="J39" s="180"/>
      <c r="L39" s="180"/>
      <c r="N39" s="180"/>
      <c r="P39" s="180"/>
      <c r="R39" s="180"/>
      <c r="T39" s="180"/>
      <c r="V39" s="180"/>
      <c r="X39" s="180"/>
      <c r="Z39" s="180"/>
      <c r="AB39" s="180"/>
    </row>
    <row r="40" spans="4:28" ht="18" x14ac:dyDescent="0.25">
      <c r="D40" s="180"/>
      <c r="F40" s="180"/>
      <c r="H40" s="180"/>
      <c r="J40" s="180"/>
      <c r="L40" s="180"/>
      <c r="N40" s="180"/>
      <c r="P40" s="180"/>
      <c r="R40" s="180"/>
      <c r="T40" s="180"/>
      <c r="V40" s="180"/>
      <c r="X40" s="180"/>
      <c r="Z40" s="180"/>
      <c r="AB40" s="180"/>
    </row>
    <row r="41" spans="4:28" ht="18" x14ac:dyDescent="0.25">
      <c r="D41" s="180"/>
      <c r="F41" s="180"/>
      <c r="H41" s="180"/>
      <c r="J41" s="180"/>
      <c r="L41" s="180"/>
      <c r="N41" s="180"/>
      <c r="P41" s="180"/>
      <c r="R41" s="180"/>
      <c r="T41" s="180"/>
      <c r="V41" s="180"/>
      <c r="X41" s="180"/>
      <c r="Z41" s="180"/>
      <c r="AB41" s="180"/>
    </row>
    <row r="42" spans="4:28" ht="18" x14ac:dyDescent="0.25">
      <c r="D42" s="180"/>
      <c r="F42" s="180"/>
      <c r="H42" s="180"/>
      <c r="J42" s="180"/>
      <c r="L42" s="180"/>
      <c r="N42" s="180"/>
      <c r="P42" s="180"/>
      <c r="R42" s="180"/>
      <c r="T42" s="180"/>
      <c r="V42" s="180"/>
      <c r="X42" s="180"/>
      <c r="Z42" s="180"/>
      <c r="AB42" s="180"/>
    </row>
    <row r="43" spans="4:28" ht="18" x14ac:dyDescent="0.25">
      <c r="D43" s="180"/>
      <c r="F43" s="180"/>
      <c r="H43" s="180"/>
      <c r="J43" s="180"/>
      <c r="L43" s="180"/>
      <c r="N43" s="180"/>
      <c r="P43" s="180"/>
      <c r="R43" s="180"/>
      <c r="T43" s="180"/>
      <c r="V43" s="180"/>
      <c r="X43" s="180"/>
      <c r="Z43" s="180"/>
      <c r="AB43" s="180"/>
    </row>
  </sheetData>
  <mergeCells count="3">
    <mergeCell ref="A19:P19"/>
    <mergeCell ref="A20:P20"/>
    <mergeCell ref="A1:AC1"/>
  </mergeCells>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7D1BB-72D3-4694-8C1D-60A575A42E80}">
  <dimension ref="A1:H29"/>
  <sheetViews>
    <sheetView showGridLines="0" workbookViewId="0">
      <selection sqref="A1:H1"/>
    </sheetView>
  </sheetViews>
  <sheetFormatPr defaultColWidth="9.140625" defaultRowHeight="15" x14ac:dyDescent="0.25"/>
  <cols>
    <col min="1" max="1" width="19.140625" style="1" customWidth="1"/>
    <col min="2" max="3" width="9.140625" style="1"/>
    <col min="4" max="4" width="9.5703125" style="1" bestFit="1" customWidth="1"/>
    <col min="5" max="7" width="9.140625" style="1"/>
    <col min="8" max="8" width="2.5703125" style="1" customWidth="1"/>
    <col min="9" max="16384" width="9.140625" style="1"/>
  </cols>
  <sheetData>
    <row r="1" spans="1:8" x14ac:dyDescent="0.25">
      <c r="A1" s="312" t="s">
        <v>139</v>
      </c>
      <c r="B1" s="312"/>
      <c r="C1" s="312"/>
      <c r="D1" s="312"/>
      <c r="E1" s="312"/>
      <c r="F1" s="312"/>
      <c r="G1" s="312"/>
      <c r="H1" s="312"/>
    </row>
    <row r="3" spans="1:8" x14ac:dyDescent="0.25">
      <c r="A3" s="75"/>
      <c r="B3" s="76"/>
      <c r="C3" s="347" t="s">
        <v>0</v>
      </c>
      <c r="D3" s="348"/>
      <c r="E3" s="347" t="s">
        <v>474</v>
      </c>
      <c r="F3" s="348"/>
      <c r="G3" s="75"/>
      <c r="H3" s="76"/>
    </row>
    <row r="4" spans="1:8" s="2" customFormat="1" ht="16.5" x14ac:dyDescent="0.2">
      <c r="A4" s="81" t="s">
        <v>137</v>
      </c>
      <c r="B4" s="82" t="s">
        <v>98</v>
      </c>
      <c r="C4" s="83" t="s">
        <v>133</v>
      </c>
      <c r="D4" s="82" t="s">
        <v>134</v>
      </c>
      <c r="E4" s="83" t="s">
        <v>133</v>
      </c>
      <c r="F4" s="82" t="s">
        <v>134</v>
      </c>
      <c r="G4" s="83" t="s">
        <v>138</v>
      </c>
      <c r="H4" s="84"/>
    </row>
    <row r="5" spans="1:8" x14ac:dyDescent="0.25">
      <c r="A5" s="77" t="s">
        <v>62</v>
      </c>
      <c r="B5" s="78">
        <v>25</v>
      </c>
      <c r="C5" s="71">
        <v>22.24</v>
      </c>
      <c r="D5" s="72">
        <v>3.017725</v>
      </c>
      <c r="E5" s="71">
        <v>22.88</v>
      </c>
      <c r="F5" s="72">
        <v>3.6092469999999999</v>
      </c>
      <c r="G5" s="77">
        <v>1.43</v>
      </c>
      <c r="H5" s="78"/>
    </row>
    <row r="6" spans="1:8" x14ac:dyDescent="0.25">
      <c r="A6" s="77" t="s">
        <v>135</v>
      </c>
      <c r="B6" s="78">
        <v>25</v>
      </c>
      <c r="C6" s="71">
        <v>4.4000000000000004</v>
      </c>
      <c r="D6" s="72">
        <v>1.118034</v>
      </c>
      <c r="E6" s="71">
        <v>4.5999999999999996</v>
      </c>
      <c r="F6" s="72">
        <v>0.86602539999999995</v>
      </c>
      <c r="G6" s="71">
        <v>0.8</v>
      </c>
      <c r="H6" s="78"/>
    </row>
    <row r="7" spans="1:8" x14ac:dyDescent="0.25">
      <c r="A7" s="77" t="s">
        <v>136</v>
      </c>
      <c r="B7" s="78">
        <v>25</v>
      </c>
      <c r="C7" s="71">
        <v>5.36</v>
      </c>
      <c r="D7" s="72">
        <v>0.95219050000000005</v>
      </c>
      <c r="E7" s="71">
        <v>5.68</v>
      </c>
      <c r="F7" s="72">
        <v>0.98826449999999999</v>
      </c>
      <c r="G7" s="77">
        <v>1.1499999999999999</v>
      </c>
      <c r="H7" s="78"/>
    </row>
    <row r="8" spans="1:8" ht="18" x14ac:dyDescent="0.25">
      <c r="A8" s="77" t="s">
        <v>151</v>
      </c>
      <c r="B8" s="78">
        <v>24</v>
      </c>
      <c r="C8" s="71">
        <v>4</v>
      </c>
      <c r="D8" s="72">
        <v>0.88465170000000004</v>
      </c>
      <c r="E8" s="71">
        <v>4.0833329999999997</v>
      </c>
      <c r="F8" s="72">
        <v>1.0179549999999999</v>
      </c>
      <c r="G8" s="77">
        <v>0.15</v>
      </c>
      <c r="H8" s="78"/>
    </row>
    <row r="9" spans="1:8" ht="18" x14ac:dyDescent="0.25">
      <c r="A9" s="77" t="s">
        <v>153</v>
      </c>
      <c r="B9" s="78">
        <v>25</v>
      </c>
      <c r="C9" s="71">
        <v>4.5199999999999996</v>
      </c>
      <c r="D9" s="72">
        <v>0.91833180000000003</v>
      </c>
      <c r="E9" s="71">
        <v>4.72</v>
      </c>
      <c r="F9" s="72">
        <v>0.842615</v>
      </c>
      <c r="G9" s="77">
        <v>1.0900000000000001</v>
      </c>
      <c r="H9" s="78"/>
    </row>
    <row r="10" spans="1:8" ht="18" x14ac:dyDescent="0.25">
      <c r="A10" s="77" t="s">
        <v>152</v>
      </c>
      <c r="B10" s="78">
        <v>25</v>
      </c>
      <c r="C10" s="71">
        <v>4.68</v>
      </c>
      <c r="D10" s="72">
        <v>0.80208060000000003</v>
      </c>
      <c r="E10" s="71">
        <v>4.8</v>
      </c>
      <c r="F10" s="72">
        <v>0.81649660000000002</v>
      </c>
      <c r="G10" s="77">
        <v>0.38</v>
      </c>
      <c r="H10" s="78"/>
    </row>
    <row r="11" spans="1:8" ht="18" x14ac:dyDescent="0.25">
      <c r="A11" s="77" t="s">
        <v>154</v>
      </c>
      <c r="B11" s="78">
        <v>25</v>
      </c>
      <c r="C11" s="71">
        <v>4.32</v>
      </c>
      <c r="D11" s="72">
        <v>0.9</v>
      </c>
      <c r="E11" s="71">
        <v>4.96</v>
      </c>
      <c r="F11" s="72">
        <v>0.88881940000000004</v>
      </c>
      <c r="G11" s="77">
        <v>8.26</v>
      </c>
      <c r="H11" s="85" t="s">
        <v>41</v>
      </c>
    </row>
    <row r="12" spans="1:8" ht="18" x14ac:dyDescent="0.25">
      <c r="A12" s="77" t="s">
        <v>155</v>
      </c>
      <c r="B12" s="78">
        <v>25</v>
      </c>
      <c r="C12" s="71">
        <v>4.88</v>
      </c>
      <c r="D12" s="72">
        <v>1.1298969999999999</v>
      </c>
      <c r="E12" s="71">
        <v>5.04</v>
      </c>
      <c r="F12" s="72">
        <v>1.306395</v>
      </c>
      <c r="G12" s="77">
        <v>0.24</v>
      </c>
      <c r="H12" s="78"/>
    </row>
    <row r="13" spans="1:8" ht="18" x14ac:dyDescent="0.25">
      <c r="A13" s="79" t="s">
        <v>156</v>
      </c>
      <c r="B13" s="80">
        <v>25</v>
      </c>
      <c r="C13" s="73">
        <v>4.68</v>
      </c>
      <c r="D13" s="74">
        <v>0.98826449999999999</v>
      </c>
      <c r="E13" s="73">
        <v>4.84</v>
      </c>
      <c r="F13" s="74">
        <v>0.94339810000000002</v>
      </c>
      <c r="G13" s="79">
        <v>0.88</v>
      </c>
      <c r="H13" s="80"/>
    </row>
    <row r="14" spans="1:8" x14ac:dyDescent="0.25">
      <c r="C14" s="11"/>
      <c r="D14" s="11"/>
    </row>
    <row r="15" spans="1:8" ht="18" x14ac:dyDescent="0.25">
      <c r="A15" s="67" t="s">
        <v>120</v>
      </c>
      <c r="C15" s="11"/>
      <c r="D15" s="11"/>
    </row>
    <row r="16" spans="1:8" ht="31.5" customHeight="1" x14ac:dyDescent="0.25">
      <c r="A16" s="349" t="s">
        <v>150</v>
      </c>
      <c r="B16" s="349"/>
      <c r="C16" s="349"/>
      <c r="D16" s="349"/>
      <c r="E16" s="349"/>
      <c r="F16" s="349"/>
      <c r="G16" s="349"/>
      <c r="H16" s="349"/>
    </row>
    <row r="17" spans="1:8" ht="42.75" customHeight="1" x14ac:dyDescent="0.25">
      <c r="A17" s="350" t="s">
        <v>157</v>
      </c>
      <c r="B17" s="350"/>
      <c r="C17" s="350"/>
      <c r="D17" s="350"/>
      <c r="E17" s="350"/>
      <c r="F17" s="350"/>
      <c r="G17" s="350"/>
      <c r="H17" s="350"/>
    </row>
    <row r="18" spans="1:8" x14ac:dyDescent="0.25">
      <c r="C18" s="11"/>
      <c r="D18" s="11"/>
    </row>
    <row r="19" spans="1:8" x14ac:dyDescent="0.25">
      <c r="C19" s="11"/>
      <c r="D19" s="11"/>
    </row>
    <row r="20" spans="1:8" x14ac:dyDescent="0.25">
      <c r="C20" s="11"/>
      <c r="D20" s="11"/>
    </row>
    <row r="21" spans="1:8" x14ac:dyDescent="0.25">
      <c r="C21" s="11"/>
      <c r="D21" s="11"/>
    </row>
    <row r="22" spans="1:8" x14ac:dyDescent="0.25">
      <c r="C22" s="11"/>
      <c r="D22" s="11"/>
    </row>
    <row r="23" spans="1:8" x14ac:dyDescent="0.25">
      <c r="C23" s="11"/>
      <c r="D23" s="11"/>
    </row>
    <row r="24" spans="1:8" x14ac:dyDescent="0.25">
      <c r="C24" s="11"/>
      <c r="D24" s="11"/>
    </row>
    <row r="25" spans="1:8" x14ac:dyDescent="0.25">
      <c r="C25" s="11"/>
      <c r="D25" s="11"/>
    </row>
    <row r="26" spans="1:8" x14ac:dyDescent="0.25">
      <c r="C26" s="11"/>
      <c r="D26" s="11"/>
    </row>
    <row r="27" spans="1:8" x14ac:dyDescent="0.25">
      <c r="C27" s="11"/>
      <c r="D27" s="11"/>
    </row>
    <row r="28" spans="1:8" x14ac:dyDescent="0.25">
      <c r="C28" s="11"/>
      <c r="D28" s="11"/>
    </row>
    <row r="29" spans="1:8" x14ac:dyDescent="0.25">
      <c r="C29" s="11"/>
      <c r="D29" s="11"/>
    </row>
  </sheetData>
  <mergeCells count="5">
    <mergeCell ref="C3:D3"/>
    <mergeCell ref="E3:F3"/>
    <mergeCell ref="A1:H1"/>
    <mergeCell ref="A16:H16"/>
    <mergeCell ref="A17:H17"/>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Appendix_AI</vt:lpstr>
      <vt:lpstr>Appendix_AII</vt:lpstr>
      <vt:lpstr>Appendix_AIII</vt:lpstr>
      <vt:lpstr>Appendix_AIV</vt:lpstr>
      <vt:lpstr>Appendix_AV</vt:lpstr>
      <vt:lpstr>Appendix_AVI</vt:lpstr>
      <vt:lpstr>Appendix_AVII</vt:lpstr>
      <vt:lpstr>Appendix_AVIII</vt:lpstr>
      <vt:lpstr>Appendix_AIX</vt:lpstr>
      <vt:lpstr>Appendix_AX</vt:lpstr>
      <vt:lpstr>Appendix_AXI</vt:lpstr>
      <vt:lpstr>Appendix_AXII</vt:lpstr>
      <vt:lpstr>Appendix_AXIII</vt:lpstr>
      <vt:lpstr>Appendix_AXIV</vt:lpstr>
      <vt:lpstr>Appendix_AXV</vt:lpstr>
      <vt:lpstr>Appendix_AXVI</vt:lpstr>
      <vt:lpstr>Appendix_AXVII</vt:lpstr>
      <vt:lpstr>Appendix_AXVIII</vt:lpstr>
      <vt:lpstr>Appendix_AXIX</vt:lpstr>
      <vt:lpstr>Appendix_AXX</vt:lpstr>
      <vt:lpstr>Appendix_AXXI</vt:lpstr>
      <vt:lpstr>Appendix_XXII</vt:lpstr>
      <vt:lpstr>Appendix_AXXIII</vt:lpstr>
      <vt:lpstr>Appendix_AXXIV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2022-06-24T23:30:35Z</dcterms:created>
  <dcterms:modified xsi:type="dcterms:W3CDTF">2022-06-24T23:36:36Z</dcterms:modified>
</cp:coreProperties>
</file>